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tabRatio="854" activeTab="0"/>
  </bookViews>
  <sheets>
    <sheet name="2015 1.bevkiadfőössz. " sheetId="1" r:id="rId1"/>
    <sheet name="2. önkorm.bevkiad" sheetId="2" r:id="rId2"/>
    <sheet name="3.önkorm.feladat" sheetId="3" r:id="rId3"/>
    <sheet name="4-10 önálló int.be-ki." sheetId="4" r:id="rId4"/>
    <sheet name="11-13.tartalék.köt.köt.részl." sheetId="5" r:id="rId5"/>
    <sheet name="14-16.pe.átad.közv.tám.szoc. j" sheetId="6" r:id="rId6"/>
    <sheet name="17.eng.létszámkeret" sheetId="7" r:id="rId7"/>
    <sheet name="18.EUS pályázat" sheetId="8" r:id="rId8"/>
    <sheet name="19.-20.mérleg" sheetId="9" r:id="rId9"/>
    <sheet name="21.bev ütemterv" sheetId="10" r:id="rId10"/>
    <sheet name="22.kiadási ütemterv" sheetId="11" r:id="rId11"/>
  </sheets>
  <definedNames>
    <definedName name="_xlnm.Print_Area" localSheetId="4">'11-13.tartalék.köt.köt.részl.'!$A$1:$AA$46</definedName>
    <definedName name="_xlnm.Print_Area" localSheetId="5">'14-16.pe.átad.közv.tám.szoc. j'!$A$1:$R$50</definedName>
    <definedName name="_xlnm.Print_Area" localSheetId="7">'18.EUS pályázat'!$A$1:$E$20</definedName>
    <definedName name="_xlnm.Print_Area" localSheetId="10">'22.kiadási ütemterv'!$A$1:$Z$42</definedName>
    <definedName name="_xlnm.Print_Area" localSheetId="2">'3.önkorm.feladat'!$A$1:$H$45</definedName>
    <definedName name="_xlnm.Print_Area" localSheetId="3">'4-10 önálló int.be-ki.'!$A$1:$AP$43</definedName>
  </definedNames>
  <calcPr fullCalcOnLoad="1"/>
</workbook>
</file>

<file path=xl/sharedStrings.xml><?xml version="1.0" encoding="utf-8"?>
<sst xmlns="http://schemas.openxmlformats.org/spreadsheetml/2006/main" count="1605" uniqueCount="390">
  <si>
    <t>Összesen:</t>
  </si>
  <si>
    <t>Budakeszi Város Önkormányzatának fennálló több évre kiható kötelezettségvállalásainak részletezése</t>
  </si>
  <si>
    <t>Hitel futamidő vége</t>
  </si>
  <si>
    <t>Átengedett központi adóból</t>
  </si>
  <si>
    <t>Polgármesteri Hivatal</t>
  </si>
  <si>
    <t>ebből: - köztisztviselő</t>
  </si>
  <si>
    <t>teljes munkaidős</t>
  </si>
  <si>
    <t>részmunkaidős</t>
  </si>
  <si>
    <t>Beruházás előirányzata</t>
  </si>
  <si>
    <t>Bevételek</t>
  </si>
  <si>
    <t>Támogatás</t>
  </si>
  <si>
    <t>Önrész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</si>
  <si>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</si>
  <si>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</si>
  <si>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</si>
  <si>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</si>
  <si>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</si>
  <si>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</si>
  <si>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</si>
  <si>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</si>
  <si>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</si>
  <si>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</si>
  <si>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</si>
  <si>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</si>
  <si>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</si>
  <si>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</si>
  <si>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</si>
  <si>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</si>
  <si>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</si>
  <si>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</si>
  <si>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</si>
  <si>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</si>
  <si>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</si>
  <si>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</si>
  <si>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</si>
  <si>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</si>
  <si>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</si>
  <si>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</si>
  <si>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</si>
  <si>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</si>
  <si>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álláshely</t>
  </si>
  <si>
    <t>Bursa ösztöndij</t>
  </si>
  <si>
    <t>tőketörlesztés</t>
  </si>
  <si>
    <t>kamat</t>
  </si>
  <si>
    <t>összesen</t>
  </si>
  <si>
    <t>kötelező feladat</t>
  </si>
  <si>
    <t>állami feladat</t>
  </si>
  <si>
    <t>-ebből építményadó</t>
  </si>
  <si>
    <t>-ebből telekadó</t>
  </si>
  <si>
    <t>-ebből iparűzési adó</t>
  </si>
  <si>
    <t>-ebből gépjárműadó</t>
  </si>
  <si>
    <t>Budakeszi Város Önkormányzatának és intézményeinek költségvetése</t>
  </si>
  <si>
    <t xml:space="preserve">Bevételek </t>
  </si>
  <si>
    <t>önként vállalt fel</t>
  </si>
  <si>
    <t>Nagy Gáspár Városi Könyvtár</t>
  </si>
  <si>
    <t>sorszám</t>
  </si>
  <si>
    <t>megnevezés</t>
  </si>
  <si>
    <t>összesen:</t>
  </si>
  <si>
    <t>megjegyzés</t>
  </si>
  <si>
    <t xml:space="preserve">                 - munka törvénykönyv hatálya alá tartozó</t>
  </si>
  <si>
    <t>bruttó keret  összeg</t>
  </si>
  <si>
    <t>állami támogatás</t>
  </si>
  <si>
    <t>Ellátottak pénzbeli juttatása</t>
  </si>
  <si>
    <t>Egyéb működési célú kiadások</t>
  </si>
  <si>
    <t>Céltartalék</t>
  </si>
  <si>
    <t>Általános tartalék</t>
  </si>
  <si>
    <t>Tartalékok összesen:</t>
  </si>
  <si>
    <t xml:space="preserve"> </t>
  </si>
  <si>
    <t>2.1</t>
  </si>
  <si>
    <t>2.2</t>
  </si>
  <si>
    <t>3.1</t>
  </si>
  <si>
    <t xml:space="preserve"> Budakeszi Önkormányzat bevételeiből</t>
  </si>
  <si>
    <t xml:space="preserve">Építményadóból 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</si>
  <si>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</si>
  <si>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</si>
  <si>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</si>
  <si>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</si>
  <si>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</si>
  <si>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</si>
  <si>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</si>
  <si>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Pitypang Sport Óvoda közalkalmazott</t>
  </si>
  <si>
    <t>Budakeszi Bölcsőde közalkalmazott</t>
  </si>
  <si>
    <t>Szivárvány Óvoda közalkalmazott</t>
  </si>
  <si>
    <t>Erkel Ferenc Művelődési Központ közalkalmazott</t>
  </si>
  <si>
    <t xml:space="preserve">                  Rehab.foglalkoztatott</t>
  </si>
  <si>
    <t>-ebből idegenforgalmi adó</t>
  </si>
  <si>
    <t>Mindösszesen:</t>
  </si>
  <si>
    <t>-mezőőr</t>
  </si>
  <si>
    <t>-védőnők</t>
  </si>
  <si>
    <t xml:space="preserve">-polgármester (különleges jogállású) </t>
  </si>
  <si>
    <t xml:space="preserve">                - építéshatósági köztisztviselő</t>
  </si>
  <si>
    <t>Tájékoztató adatok az Áht. 24.§ (4) bekezdése alapján</t>
  </si>
  <si>
    <t>Tájékoztató adatok az Áht. 24. § (4) bekezdése alapján</t>
  </si>
  <si>
    <t>-ebből előleg</t>
  </si>
  <si>
    <t>-ebből projekt előkészítés</t>
  </si>
  <si>
    <t>-ebből projekt menedzsment költsége</t>
  </si>
  <si>
    <t>Szolgáltatások költsége</t>
  </si>
  <si>
    <t>Eszközbeszerzés</t>
  </si>
  <si>
    <t>Beruházás</t>
  </si>
  <si>
    <t>-ebből támogatási szerződés szerint elszámolandó</t>
  </si>
  <si>
    <t>KEOP csatorna építési pályázat - teljes költség</t>
  </si>
  <si>
    <t xml:space="preserve">Kimutatás az Európai Uniós támogatásokkal megvalósuló projektekről </t>
  </si>
  <si>
    <t>tájékoztató adatok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</si>
  <si>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</si>
  <si>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</si>
  <si>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</si>
  <si>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</si>
  <si>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</si>
  <si>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</si>
  <si>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oeptől átvett támogatások</t>
  </si>
  <si>
    <t>-ebből társulásoktól átvett támogatások</t>
  </si>
  <si>
    <t>-ebből elkülönített állami pénzalapoktól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</si>
  <si>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</si>
  <si>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</si>
  <si>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</si>
  <si>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</si>
  <si>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</si>
  <si>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</si>
  <si>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</si>
  <si>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</si>
  <si>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</si>
  <si>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</si>
  <si>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</si>
  <si>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</si>
  <si>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</si>
  <si>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</si>
  <si>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</si>
  <si>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</si>
  <si>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</si>
  <si>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</si>
  <si>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</si>
  <si>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</si>
  <si>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</si>
  <si>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</si>
  <si>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</si>
  <si>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</si>
  <si>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</si>
  <si>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</si>
  <si>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</si>
  <si>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</si>
  <si>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</si>
  <si>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</si>
  <si>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</si>
  <si>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</si>
  <si>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</si>
  <si>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</si>
  <si>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</si>
  <si>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</si>
  <si>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</si>
  <si>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</si>
  <si>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Budakeszi Város Önkormányzatának költségvetése</t>
  </si>
  <si>
    <t>Felhalmozási célú támogatások áll.házt.belülről</t>
  </si>
  <si>
    <t>ssz.</t>
  </si>
  <si>
    <t>adatok eFt-ban</t>
  </si>
  <si>
    <t>Felhalmozási célú támogatások áll.házt. belülről</t>
  </si>
  <si>
    <t>Budakeszi Polgármesteri Hivatal költségvetése</t>
  </si>
  <si>
    <t>Budakeszi Bölcsöde költségvetése</t>
  </si>
  <si>
    <t>Pitypang Óvoda költségvetése</t>
  </si>
  <si>
    <t>Szivárvány Óvoda költségvetése</t>
  </si>
  <si>
    <t>Erkel Ferenc Művelődési Központ</t>
  </si>
  <si>
    <t>Működési célú támogatások áll.házt.belülről</t>
  </si>
  <si>
    <t>Dologi kiadások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</si>
  <si>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</si>
  <si>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</si>
  <si>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</si>
  <si>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</si>
  <si>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</si>
  <si>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</si>
  <si>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</si>
  <si>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</si>
  <si>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</si>
  <si>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</si>
  <si>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</si>
  <si>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</si>
  <si>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</si>
  <si>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Likviditási célú hitelek kölcsönök felvétele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</si>
  <si>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</si>
  <si>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</si>
  <si>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</si>
  <si>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</si>
  <si>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</si>
  <si>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Finanszírozás nélkül</t>
  </si>
  <si>
    <t>MINDÖSSZESEN: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</si>
  <si>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</si>
  <si>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</si>
  <si>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</si>
  <si>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</si>
  <si>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</si>
  <si>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</si>
  <si>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</si>
  <si>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</si>
  <si>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</si>
  <si>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</si>
  <si>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</si>
  <si>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</si>
  <si>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</si>
  <si>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</si>
  <si>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Likviditási célú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</si>
  <si>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</si>
  <si>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</si>
  <si>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</si>
  <si>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</si>
  <si>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Hitelek törlesztése</t>
  </si>
  <si>
    <t>Befektetési célú értékpapírok vásárlása</t>
  </si>
  <si>
    <t>Pénzügyi lizing kiadásai</t>
  </si>
  <si>
    <t>FELHALMOZÁSI CÉLÚ FINANSZÍROZÁSI KIADÁSOK ÖSSZESEN:</t>
  </si>
  <si>
    <t>Személyi juttatások K1</t>
  </si>
  <si>
    <t>-ebből oeptől átvett támogatások B16</t>
  </si>
  <si>
    <t>Maradvány igénybevétele B8131</t>
  </si>
  <si>
    <t>Munkaadókat terhelő járulékok és szociális hozz.adó  K2</t>
  </si>
  <si>
    <t>Dologi kiadások K3</t>
  </si>
  <si>
    <t>Működési bevételek B4</t>
  </si>
  <si>
    <t>Működési célú támogatások államháztartáson belülről B1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</si>
  <si>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</si>
  <si>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</si>
  <si>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</si>
  <si>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</si>
  <si>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</si>
  <si>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</si>
  <si>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</si>
  <si>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</si>
  <si>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Működési célú támogatások államháztartáson belülrőlB1</t>
  </si>
  <si>
    <t>nincs</t>
  </si>
  <si>
    <t>Vadaspark támogatása</t>
  </si>
  <si>
    <t>BVV támogatása</t>
  </si>
  <si>
    <t>Iskolaorvos</t>
  </si>
  <si>
    <t xml:space="preserve">önkormányzatot terhelő </t>
  </si>
  <si>
    <t>Telekadóból</t>
  </si>
  <si>
    <t xml:space="preserve">Gépjármű adóból </t>
  </si>
  <si>
    <t>Nagy Gáspár Városi Könyvtár közalkalmazott</t>
  </si>
  <si>
    <t xml:space="preserve">A rehab.foglalkoztatott létszám,illetve a közmunkában foglalkoztatott létszám tájékoztató adat!! 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</si>
  <si>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</si>
  <si>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</si>
  <si>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</si>
  <si>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</si>
  <si>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</si>
  <si>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</si>
  <si>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</si>
  <si>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</si>
  <si>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</si>
  <si>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</si>
  <si>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</si>
  <si>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</si>
  <si>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 xml:space="preserve">Munkaadókat terh.járulékok és szoc.hozz.adó  </t>
  </si>
  <si>
    <t>Hitel, kölcsöntörl. államházt. kívülre</t>
  </si>
  <si>
    <t>kiadások</t>
  </si>
  <si>
    <t>göngyölt összeg</t>
  </si>
  <si>
    <t>1.oldal</t>
  </si>
  <si>
    <t>2015. évi összevont bevételei kiadásai kiemelt előirányzatonként</t>
  </si>
  <si>
    <t>2015. évi  bevételei kiadásai kiemelt előirányzatonként</t>
  </si>
  <si>
    <t>2015. évi  bevételei kiadásai kiemelt feladatonként</t>
  </si>
  <si>
    <t>Budakeszi Város Önkormányzat 2015. évi tartalékok részletezése</t>
  </si>
  <si>
    <t>Budakeszi Város Önkormányzatának 2015. évi kötelezettségei</t>
  </si>
  <si>
    <t>Budakeszi Város Önkormányzatának 2015. évi működési célú pénzeszköz átadása államháztartáson kívülre, civil és egyéb szervezetek részére</t>
  </si>
  <si>
    <t xml:space="preserve">Budakeszi Város Önkormányzatának 2015. évi közvetett támogatásai </t>
  </si>
  <si>
    <t>Budakeszi Város Önkormányzat 2015. évre tervezett szociális ellátásainak részletezése</t>
  </si>
  <si>
    <t>Budakeszi  Város Önkormányzat és költségvetési szervei   engedélyezett létszámkerete 2015-ban</t>
  </si>
  <si>
    <t>Budakeszi Város Önkormányzat összesített 2015. évi működési  bevételei és kiadásai</t>
  </si>
  <si>
    <t>Budakeszi Város Önkormányzat összesített 2015. évi felhalmozási  bevételei és kiadásai</t>
  </si>
  <si>
    <t>Budakeszi Város Önkormányzatának 2015. évi bevételi előirányzat felhasználási ütemterve</t>
  </si>
  <si>
    <t>Budakeszi Város Önkormányzatának 2015. évi kiadási előirányzat felhasználási ütemterve</t>
  </si>
  <si>
    <t>Budakeszi Mosolyvár Bölcsöde költségvetése</t>
  </si>
  <si>
    <r>
      <t>Kötelező ellátások 2015.II.28-ig</t>
    </r>
    <r>
      <rPr>
        <sz val="8"/>
        <color indexed="8"/>
        <rFont val="Calibri"/>
        <family val="2"/>
      </rPr>
      <t xml:space="preserve">      (2014.dec.hó , 2015.jan. febr. hó döntés- fizetve I.5,II.5,III.5.))</t>
    </r>
  </si>
  <si>
    <t xml:space="preserve">Normatív lakásfenntartási támogatás </t>
  </si>
  <si>
    <t>90% áll.támvisszaig.</t>
  </si>
  <si>
    <t>Lakásfenntartási támogatás</t>
  </si>
  <si>
    <t>Aktív korúak rendszeres szociális segélye</t>
  </si>
  <si>
    <t>Foglalkoztatást kelyettesítő támogatás</t>
  </si>
  <si>
    <t>80% áll.támvisszaig.</t>
  </si>
  <si>
    <t>köztemetés(2015.I.-II.)</t>
  </si>
  <si>
    <r>
      <t>Önként vállalt ellátások 2015.II.28-ig</t>
    </r>
    <r>
      <rPr>
        <sz val="8"/>
        <color indexed="8"/>
        <rFont val="Calibri"/>
        <family val="2"/>
      </rPr>
      <t xml:space="preserve">   (2014.dec.hó , 2015.jan. febr. hó döntés- fizetve I.5,II.5,III.5.))</t>
    </r>
  </si>
  <si>
    <t xml:space="preserve">Adósságkezelési támogatás </t>
  </si>
  <si>
    <t>Méltányossági ápolási díj</t>
  </si>
  <si>
    <t>Méltányossági közgyógyellátás</t>
  </si>
  <si>
    <t>2.4</t>
  </si>
  <si>
    <t>Gyermekvédelem,családtámogatás stb.a 2015.évi új rendszerben tervezve</t>
  </si>
  <si>
    <t>Rendszeres települési támogatások 2015.III.1-től  önként vállalt fel.</t>
  </si>
  <si>
    <t>Települési adósságcsökkentési támogatás (2.1.)</t>
  </si>
  <si>
    <t>3.2</t>
  </si>
  <si>
    <t>Települési ápolási támogatás (2.2.)</t>
  </si>
  <si>
    <t>3.3</t>
  </si>
  <si>
    <t>Települési gyógyszertámogatás(beépül a nem rendszeresbe)</t>
  </si>
  <si>
    <t>3.4</t>
  </si>
  <si>
    <t>Települési lakásfenntartási támogatás(1.1 és 1.2)</t>
  </si>
  <si>
    <t>Nem rendszeres települési támogatások  2015.III.1-től</t>
  </si>
  <si>
    <t>4.1</t>
  </si>
  <si>
    <t>Rendkívüli települési támogatás (Gyerekvédelem,elemi kár,gyógyszer,temetés, szociális  stb. 2014. 11.400+ gyógyszer 1.300)</t>
  </si>
  <si>
    <t>4.2</t>
  </si>
  <si>
    <t>Családi napközi támogatás</t>
  </si>
  <si>
    <t>4.3</t>
  </si>
  <si>
    <t>Kamatmentes kölcsön</t>
  </si>
  <si>
    <t>Kötelező ellátások 2015.III.1-től</t>
  </si>
  <si>
    <t>5.1</t>
  </si>
  <si>
    <t>Köztemetés</t>
  </si>
  <si>
    <t>5.2</t>
  </si>
  <si>
    <t>Óvodáztatási támogatás</t>
  </si>
  <si>
    <t>5.3</t>
  </si>
  <si>
    <t>Hadjáradék</t>
  </si>
  <si>
    <t xml:space="preserve">2015.II.28-ig kötelező </t>
  </si>
  <si>
    <t>2015.III.1-től kötelező</t>
  </si>
  <si>
    <t>Kötelező összesen</t>
  </si>
  <si>
    <t xml:space="preserve">2015.II.28-ig önként vállalt </t>
  </si>
  <si>
    <t>2015.III.1-től önként vállalt</t>
  </si>
  <si>
    <t>Önként vállalt összesen</t>
  </si>
  <si>
    <t>2015. évi normatíva eredeti előirányzat</t>
  </si>
  <si>
    <t xml:space="preserve">Pótlólag igényelhető kifizetés után </t>
  </si>
  <si>
    <t>Önkormányzatot terhelő normatíva nélkül</t>
  </si>
  <si>
    <t>Önkormányzatot terhelő támogatás visszaigénylés után</t>
  </si>
  <si>
    <t>2015. január 1-én költségvetési létszám (fő)</t>
  </si>
  <si>
    <t>Védőnői szolgálat</t>
  </si>
  <si>
    <t>Széchenyi István Általános Iskola</t>
  </si>
  <si>
    <t>Nagy Sándor József Gimnázium</t>
  </si>
  <si>
    <t>Czövek Erna Zeneiskola</t>
  </si>
  <si>
    <t>Önkormányzat</t>
  </si>
  <si>
    <t>Önkormányzat összesen</t>
  </si>
  <si>
    <t>Kötelező feladat</t>
  </si>
  <si>
    <t>Önként vállalt feladat</t>
  </si>
  <si>
    <t>Állami feladat</t>
  </si>
  <si>
    <t>Összesen</t>
  </si>
  <si>
    <t>köt</t>
  </si>
  <si>
    <t>önk</t>
  </si>
  <si>
    <t>áll</t>
  </si>
  <si>
    <t>Civil szervezetek támogatása</t>
  </si>
  <si>
    <t>Cserkész Dzsembori kiutazás támogatása</t>
  </si>
  <si>
    <t>Amatőr Asztalitenisz Egyesület alapításának támogatása</t>
  </si>
  <si>
    <t>Budakeszi Havas Boldogasszony Plébánia környezetrendezésének támogatása</t>
  </si>
  <si>
    <t>Közmunkában foglalkoztatott (tájékoztató adat)</t>
  </si>
  <si>
    <t>Mosolyvár Bölcsőde</t>
  </si>
  <si>
    <t xml:space="preserve"> Iparűzési adóból 
 ( 600eFt alatti iparűzési adóalap alatt )</t>
  </si>
  <si>
    <t>-</t>
  </si>
  <si>
    <t>-ebből Általános fejlesztési tartalék</t>
  </si>
  <si>
    <t>-ebből Intézményi fejlesztési tartalék</t>
  </si>
  <si>
    <t>-ebből Nagyszénászug településfejl. alap</t>
  </si>
  <si>
    <t>2015. eredeti előirányzat</t>
  </si>
  <si>
    <t>Városi rendezvények keret</t>
  </si>
  <si>
    <t>-ebből Közvilágítás fejlesztése</t>
  </si>
  <si>
    <t>Polgármesteri keret</t>
  </si>
  <si>
    <t>-ebből Útépítési alap</t>
  </si>
  <si>
    <t>-ebből BKV-val szembeni per pertárgyértékére és kamatai</t>
  </si>
  <si>
    <t>-ebből Lakásfenntartási alap</t>
  </si>
  <si>
    <t>-ebből Környezetvédelmi alap</t>
  </si>
  <si>
    <t>-ebből Lakossági járdaépítési alap</t>
  </si>
  <si>
    <t>Prohászka Ottokár Gimnázium  támogatása</t>
  </si>
  <si>
    <t>-ebből Budaörsi Kistérségi Társulás megszűnése miatti fizetési kötelezettség</t>
  </si>
  <si>
    <t>Költségvetési egyenleg</t>
  </si>
  <si>
    <r>
      <t>ebből:  Működési bevételek és kiadások  egyenlege</t>
    </r>
    <r>
      <rPr>
        <i/>
        <sz val="8"/>
        <color indexed="8"/>
        <rFont val="Calibri"/>
        <family val="2"/>
      </rPr>
      <t xml:space="preserve">
 [Bevételek (1.+2.+4.+5.+7.+12.) - Kiadások(1.)]</t>
    </r>
  </si>
  <si>
    <r>
      <t xml:space="preserve">ebből: Felhalmozási bevételek és kiadások egyenlege  
</t>
    </r>
    <r>
      <rPr>
        <i/>
        <sz val="8"/>
        <color indexed="8"/>
        <rFont val="Calibri"/>
        <family val="2"/>
      </rPr>
      <t>[Bevételek (6.+8.) - Kiadások(2.)]</t>
    </r>
  </si>
  <si>
    <t>Fejlesztési céltartalék</t>
  </si>
  <si>
    <t>Önkormányzat, Polgármesteri Hvatal és az Intézmények egyéb sajátos bevételeiből</t>
  </si>
  <si>
    <t>ebből: lakásépítéshez, lakásfelújításhoz nyújtott kölcsön elengedése</t>
  </si>
  <si>
    <t>ebből: ellátottak térítési díjának, kártérítésének méltányossági alapon történő elengedése</t>
  </si>
  <si>
    <t>ebből: a helyiségek, eszközök hasznosításából származó bevételből nyújtott kedvezmény, mentesség összege</t>
  </si>
  <si>
    <t>ebből. egyéb nyújtott kedvezmény vagy kölcsön elengedésének összege</t>
  </si>
  <si>
    <t>1</t>
  </si>
  <si>
    <t>2</t>
  </si>
  <si>
    <t>2015.évi fejlesztések:</t>
  </si>
  <si>
    <t>KEOP pályázat 2015. évi önrész</t>
  </si>
  <si>
    <t>KEOP projekt keretében az ingatlanok kisajátításához szükséges fedezet</t>
  </si>
  <si>
    <t>Kert utcai híd áteresszel történő kiváltása</t>
  </si>
  <si>
    <t>Medve köz-Tavasz utca vízvezeték építés</t>
  </si>
  <si>
    <t xml:space="preserve">Nagy Sándor József Gimnázium sportpálya </t>
  </si>
  <si>
    <t>Széchenyi István Sportpálya építése - MOB szerződés</t>
  </si>
  <si>
    <t>3</t>
  </si>
  <si>
    <t>4</t>
  </si>
  <si>
    <t>5</t>
  </si>
  <si>
    <t>6</t>
  </si>
  <si>
    <t>8</t>
  </si>
  <si>
    <t>1.  melléklet az önkormányzat  2015. évi     költségvetéséről szóló  3/2015.(III.04.) rendeletéhez</t>
  </si>
  <si>
    <t>2.  melléklet az önkormányzat  2015. évi     költségvetéséről szóló  3/2015.(III.04.) rendeletéhez</t>
  </si>
  <si>
    <t>3.  melléklet az önkormányzat 2015. évi költségvetéséről szóló  3/2015.(III.04.) rendeletéhez</t>
  </si>
  <si>
    <t>4.  melléklet az önkormányzat  2015. évi     költségvetéséről szóló  3/2015.(III.04.) rendeletéhez</t>
  </si>
  <si>
    <t>5.  melléklet az önkormányzat  2015. évi     költségvetéséről szóló  3/2015.(III.04.) rendeletéhez</t>
  </si>
  <si>
    <t>6.  melléklet az önkormányzat  2015. évi     költségvetéséről szóló  3/2015.(III.04.) rendeletéhez</t>
  </si>
  <si>
    <t>7.  melléklet az önkormányzat  2015. évi     költségvetéséről szóló  3/2015.(III.04.) rendeletéhez</t>
  </si>
  <si>
    <t>8.  melléklet az önkormányzat  2015. évi     költségvetéséről szóló  3/2015.(III.04.) rendeletéhez</t>
  </si>
  <si>
    <t>9.  melléklet az önkormányzat  2015. évi     költségvetéséről szóló 3/2015.(III.04.) rendeletéhez</t>
  </si>
  <si>
    <t>10.  melléklet az önkormányzat  2015. évi     költségvetéséről szóló 3/2015.(III.04.) rendeletéhez</t>
  </si>
  <si>
    <t>11. melléklet az önkormányzat 2015. évi költségvetéséről szóló  3/2015.(III.04.) rendeletéhez</t>
  </si>
  <si>
    <t>12. melléklet az önkormányzat 2015. évi költségvetéséről szóló  3/2015.(III.04.) rendeletéhez</t>
  </si>
  <si>
    <t>13. melléklet az önkormányzat  2015.évi költségvetéséről szóló 3/2015.(III.04.) rendeletéhez</t>
  </si>
  <si>
    <t>14.  melléklet az önkormányzat  2015. évi költségvetéséről szóló 3/2015.(III.04.) rendeletéhez</t>
  </si>
  <si>
    <t>15. melléklet az önkormányzat  2015. évi költségvetéséről szóló  3/2015.(III.04.) rendeletéhez</t>
  </si>
  <si>
    <t>16. melléklet az önkormányzat  2015. évi költségvetéséről szóló 3/2015.(III.04.) rendeletéhez</t>
  </si>
  <si>
    <t>17.  melléklet az önkormányzat  2015. évi költségvetéséről szóló 3/2015.(III.04.) rendeletéhez</t>
  </si>
  <si>
    <t>18. melléklet az önkormányzat  2015. évi költségvetéséről szóló 3/2015.(III.04.) rendeletéhez</t>
  </si>
  <si>
    <t>19. melléklet az önkormányzat 2015. évi költségvetéséről  szóló 3/2015.(III.04.) rendetetéhez</t>
  </si>
  <si>
    <t>20. melléklet az önkormányzat 2015. évi költségvetéséről  szóló 3/2015.(III.04.) rendetetéhez</t>
  </si>
  <si>
    <t>21.melléklet az önkormányzat 2015. évi költségvetéséről szóló 3/2015.(III.04.) rendeletéhez</t>
  </si>
  <si>
    <t>22. melléklet az önkormányzat 2015.  évi költségvetéséről szóló 3/2015.(III.04.) rendeletéhez</t>
  </si>
  <si>
    <t>23. melléklet az önkormányzat 2015.  évi költségvetéséről szóló 3/2015.(III.04.) rendeletéhez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</si>
</sst>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 wrapText="1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" fontId="7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3" fontId="9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9" fillId="0" borderId="1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 wrapText="1"/>
    </xf>
    <xf numFmtId="3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 wrapText="1"/>
    </xf>
    <xf numFmtId="3" fontId="4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7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7" fillId="33" borderId="0" xfId="0" applyFont="1" applyFill="1" applyBorder="1" applyAlignment="1">
      <alignment wrapText="1"/>
    </xf>
    <xf numFmtId="3" fontId="7" fillId="0" borderId="0" xfId="0" applyNumberFormat="1" applyFont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3" fontId="45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45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7" fillId="33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46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7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5" fillId="0" borderId="13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46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wrapText="1"/>
    </xf>
    <xf numFmtId="49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6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6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49" fillId="0" borderId="17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45" fillId="0" borderId="0" xfId="0" applyFont="1" applyAlignment="1">
      <alignment horizontal="right" wrapText="1"/>
    </xf>
    <xf numFmtId="0" fontId="7" fillId="0" borderId="14" xfId="0" applyFont="1" applyBorder="1" applyAlignment="1">
      <alignment horizontal="right"/>
    </xf>
    <xf numFmtId="0" fontId="45" fillId="0" borderId="17" xfId="0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62"/>
  <sheetViews>
    <sheetView tabSelected="1" view="pageBreakPreview" zoomScale="90" zoomScaleSheetLayoutView="90" zoomScalePageLayoutView="0" workbookViewId="0" topLeftCell="A1">
      <selection activeCell="D1" sqref="D1:F2"/>
    </sheetView>
  </sheetViews>
  <sheetFormatPr defaultColWidth="9.140625" defaultRowHeight="15"/>
  <cols>
    <col min="1" max="1" width="5.28125" style="3" customWidth="1"/>
    <col min="2" max="2" width="45.421875" style="2" customWidth="1"/>
    <col min="3" max="4" width="11.7109375" style="0" customWidth="1"/>
    <col min="5" max="5" width="10.140625" style="0" customWidth="1"/>
    <col min="6" max="6" width="12.7109375" style="0" customWidth="1"/>
    <col min="7" max="7" width="16.140625" style="0" customWidth="1"/>
  </cols>
  <sheetData>
    <row r="1" spans="1:6" ht="15">
      <c r="A1" s="303" t="s">
        <v>51</v>
      </c>
      <c r="B1" s="304"/>
      <c r="C1" s="304"/>
      <c r="D1" s="306" t="s">
        <v>367</v>
      </c>
      <c r="E1" s="306"/>
      <c r="F1" s="307"/>
    </row>
    <row r="2" spans="1:6" ht="15" customHeight="1">
      <c r="A2" s="303" t="s">
        <v>248</v>
      </c>
      <c r="B2" s="305"/>
      <c r="C2" s="305"/>
      <c r="D2" s="307"/>
      <c r="E2" s="307"/>
      <c r="F2" s="307"/>
    </row>
    <row r="3" spans="1:6" ht="24" customHeight="1">
      <c r="A3" s="18"/>
      <c r="B3" s="33" t="s">
        <v>52</v>
      </c>
      <c r="C3" s="19"/>
      <c r="D3" s="20"/>
      <c r="E3" s="20"/>
      <c r="F3" s="20" t="s">
        <v>39</v>
      </c>
    </row>
    <row r="4" spans="1:6" ht="12.75" customHeight="1">
      <c r="A4" s="21" t="s">
        <v>37</v>
      </c>
      <c r="B4" s="22" t="s">
        <v>38</v>
      </c>
      <c r="C4" s="22" t="s">
        <v>45</v>
      </c>
      <c r="D4" s="21" t="s">
        <v>53</v>
      </c>
      <c r="E4" s="21" t="s">
        <v>46</v>
      </c>
      <c r="F4" s="21" t="s">
        <v>44</v>
      </c>
    </row>
    <row r="5" spans="1:6" ht="12.75" customHeight="1">
      <c r="A5" s="62" t="s">
        <v>18</v>
      </c>
      <c r="B5" s="28" t="s">
        <v>103</v>
      </c>
      <c r="C5" s="270">
        <f>567713-30144-1955</f>
        <v>535614</v>
      </c>
      <c r="D5" s="24">
        <v>0</v>
      </c>
      <c r="E5" s="24">
        <v>0</v>
      </c>
      <c r="F5" s="24">
        <f>C5+D5+E5</f>
        <v>535614</v>
      </c>
    </row>
    <row r="6" spans="1:6" ht="12.75" customHeight="1">
      <c r="A6" s="62" t="s">
        <v>19</v>
      </c>
      <c r="B6" s="28" t="s">
        <v>104</v>
      </c>
      <c r="C6" s="94">
        <f>C7</f>
        <v>33371</v>
      </c>
      <c r="D6" s="94">
        <v>0</v>
      </c>
      <c r="E6" s="94">
        <v>0</v>
      </c>
      <c r="F6" s="24">
        <f aca="true" t="shared" si="0" ref="F6:F33">C6+D6+E6</f>
        <v>33371</v>
      </c>
    </row>
    <row r="7" spans="1:6" ht="12.75" customHeight="1">
      <c r="A7" s="62" t="s">
        <v>68</v>
      </c>
      <c r="B7" s="28" t="s">
        <v>105</v>
      </c>
      <c r="C7" s="94">
        <f>C8+C9+C10</f>
        <v>33371</v>
      </c>
      <c r="D7" s="94">
        <f>D8+D9+D10</f>
        <v>0</v>
      </c>
      <c r="E7" s="94">
        <f>E8+E9+E10</f>
        <v>0</v>
      </c>
      <c r="F7" s="24">
        <f t="shared" si="0"/>
        <v>33371</v>
      </c>
    </row>
    <row r="8" spans="1:6" ht="12.75" customHeight="1">
      <c r="A8" s="62" t="s">
        <v>106</v>
      </c>
      <c r="B8" s="28" t="s">
        <v>109</v>
      </c>
      <c r="C8" s="94">
        <v>31416</v>
      </c>
      <c r="D8" s="94">
        <v>0</v>
      </c>
      <c r="E8" s="94">
        <v>0</v>
      </c>
      <c r="F8" s="24">
        <f t="shared" si="0"/>
        <v>31416</v>
      </c>
    </row>
    <row r="9" spans="1:7" ht="12.75" customHeight="1">
      <c r="A9" s="62" t="s">
        <v>107</v>
      </c>
      <c r="B9" s="28" t="s">
        <v>110</v>
      </c>
      <c r="C9" s="94">
        <v>1955</v>
      </c>
      <c r="D9" s="94">
        <v>0</v>
      </c>
      <c r="E9" s="94">
        <v>0</v>
      </c>
      <c r="F9" s="24">
        <f t="shared" si="0"/>
        <v>1955</v>
      </c>
      <c r="G9" s="66"/>
    </row>
    <row r="10" spans="1:6" ht="12.75" customHeight="1">
      <c r="A10" s="62" t="s">
        <v>108</v>
      </c>
      <c r="B10" s="28" t="s">
        <v>111</v>
      </c>
      <c r="C10" s="94">
        <v>0</v>
      </c>
      <c r="D10" s="94">
        <v>0</v>
      </c>
      <c r="E10" s="94">
        <v>0</v>
      </c>
      <c r="F10" s="24">
        <f t="shared" si="0"/>
        <v>0</v>
      </c>
    </row>
    <row r="11" spans="1:7" ht="12.75" customHeight="1">
      <c r="A11" s="62" t="s">
        <v>20</v>
      </c>
      <c r="B11" s="28" t="s">
        <v>112</v>
      </c>
      <c r="C11" s="94">
        <v>0</v>
      </c>
      <c r="D11" s="94">
        <v>0</v>
      </c>
      <c r="E11" s="94">
        <v>0</v>
      </c>
      <c r="F11" s="24">
        <f t="shared" si="0"/>
        <v>0</v>
      </c>
      <c r="G11" s="67"/>
    </row>
    <row r="12" spans="1:6" ht="12.75" customHeight="1">
      <c r="A12" s="62" t="s">
        <v>21</v>
      </c>
      <c r="B12" s="28" t="s">
        <v>113</v>
      </c>
      <c r="C12" s="94">
        <f>820700-47799</f>
        <v>772901</v>
      </c>
      <c r="D12" s="94">
        <v>47799</v>
      </c>
      <c r="E12" s="94">
        <v>0</v>
      </c>
      <c r="F12" s="24">
        <f t="shared" si="0"/>
        <v>820700</v>
      </c>
    </row>
    <row r="13" spans="1:7" ht="12.75" customHeight="1">
      <c r="A13" s="62"/>
      <c r="B13" s="28" t="s">
        <v>47</v>
      </c>
      <c r="C13" s="94">
        <v>247000</v>
      </c>
      <c r="D13" s="94">
        <v>0</v>
      </c>
      <c r="E13" s="94">
        <v>0</v>
      </c>
      <c r="F13" s="24">
        <f t="shared" si="0"/>
        <v>247000</v>
      </c>
      <c r="G13" s="66"/>
    </row>
    <row r="14" spans="1:7" ht="12.75" customHeight="1">
      <c r="A14" s="62"/>
      <c r="B14" s="28" t="s">
        <v>48</v>
      </c>
      <c r="C14" s="94">
        <v>80000</v>
      </c>
      <c r="D14" s="94">
        <v>0</v>
      </c>
      <c r="E14" s="94">
        <v>0</v>
      </c>
      <c r="F14" s="24">
        <f t="shared" si="0"/>
        <v>80000</v>
      </c>
      <c r="G14" s="66"/>
    </row>
    <row r="15" spans="1:7" ht="12.75" customHeight="1">
      <c r="A15" s="62"/>
      <c r="B15" s="28" t="s">
        <v>49</v>
      </c>
      <c r="C15" s="94">
        <f>445000-47799</f>
        <v>397201</v>
      </c>
      <c r="D15" s="94">
        <v>47799</v>
      </c>
      <c r="E15" s="94">
        <v>0</v>
      </c>
      <c r="F15" s="24">
        <f t="shared" si="0"/>
        <v>445000</v>
      </c>
      <c r="G15" s="66"/>
    </row>
    <row r="16" spans="1:7" ht="12.75" customHeight="1">
      <c r="A16" s="62"/>
      <c r="B16" s="28" t="s">
        <v>85</v>
      </c>
      <c r="C16" s="94">
        <v>2000</v>
      </c>
      <c r="D16" s="94">
        <v>0</v>
      </c>
      <c r="E16" s="94">
        <v>0</v>
      </c>
      <c r="F16" s="24">
        <f t="shared" si="0"/>
        <v>2000</v>
      </c>
      <c r="G16" s="66"/>
    </row>
    <row r="17" spans="1:6" ht="12.75" customHeight="1">
      <c r="A17" s="62"/>
      <c r="B17" s="28" t="s">
        <v>50</v>
      </c>
      <c r="C17" s="94">
        <v>42000</v>
      </c>
      <c r="D17" s="94">
        <v>0</v>
      </c>
      <c r="E17" s="94">
        <v>0</v>
      </c>
      <c r="F17" s="24">
        <f t="shared" si="0"/>
        <v>42000</v>
      </c>
    </row>
    <row r="18" spans="1:6" ht="12.75" customHeight="1">
      <c r="A18" s="62" t="s">
        <v>22</v>
      </c>
      <c r="B18" s="28" t="s">
        <v>114</v>
      </c>
      <c r="C18" s="94">
        <f>175448+68300</f>
        <v>243748</v>
      </c>
      <c r="D18" s="94">
        <f>3620+1207</f>
        <v>4827</v>
      </c>
      <c r="E18" s="94">
        <v>0</v>
      </c>
      <c r="F18" s="24">
        <f t="shared" si="0"/>
        <v>248575</v>
      </c>
    </row>
    <row r="19" spans="1:6" ht="12.75" customHeight="1">
      <c r="A19" s="62" t="s">
        <v>23</v>
      </c>
      <c r="B19" s="28" t="s">
        <v>115</v>
      </c>
      <c r="C19" s="94">
        <v>60000</v>
      </c>
      <c r="D19" s="94">
        <v>0</v>
      </c>
      <c r="E19" s="94">
        <v>0</v>
      </c>
      <c r="F19" s="24">
        <f t="shared" si="0"/>
        <v>60000</v>
      </c>
    </row>
    <row r="20" spans="1:6" ht="12.75" customHeight="1">
      <c r="A20" s="62" t="s">
        <v>24</v>
      </c>
      <c r="B20" s="28" t="s">
        <v>116</v>
      </c>
      <c r="C20" s="94">
        <v>0</v>
      </c>
      <c r="D20" s="94">
        <v>0</v>
      </c>
      <c r="E20" s="94">
        <v>0</v>
      </c>
      <c r="F20" s="24">
        <f t="shared" si="0"/>
        <v>0</v>
      </c>
    </row>
    <row r="21" spans="1:6" ht="12.75" customHeight="1">
      <c r="A21" s="62" t="s">
        <v>25</v>
      </c>
      <c r="B21" s="28" t="s">
        <v>117</v>
      </c>
      <c r="C21" s="94">
        <v>29991</v>
      </c>
      <c r="D21" s="94">
        <v>0</v>
      </c>
      <c r="E21" s="94">
        <v>0</v>
      </c>
      <c r="F21" s="24">
        <f t="shared" si="0"/>
        <v>29991</v>
      </c>
    </row>
    <row r="22" spans="1:6" ht="12.75" customHeight="1">
      <c r="A22" s="176" t="s">
        <v>26</v>
      </c>
      <c r="B22" s="27" t="s">
        <v>118</v>
      </c>
      <c r="C22" s="94">
        <f>C5+C6+C11+C12+C18+C19+C20+C21</f>
        <v>1675625</v>
      </c>
      <c r="D22" s="94">
        <f>D5+D6+D11+D12+D18+D19+D20+D21</f>
        <v>52626</v>
      </c>
      <c r="E22" s="94">
        <f>E5+E6+E11+E12+E18+E19+E20+E21</f>
        <v>0</v>
      </c>
      <c r="F22" s="24">
        <f t="shared" si="0"/>
        <v>1728251</v>
      </c>
    </row>
    <row r="23" spans="1:6" ht="12.75" customHeight="1">
      <c r="A23" s="62" t="s">
        <v>27</v>
      </c>
      <c r="B23" s="28" t="s">
        <v>119</v>
      </c>
      <c r="C23" s="94">
        <v>0</v>
      </c>
      <c r="D23" s="94">
        <v>0</v>
      </c>
      <c r="E23" s="94">
        <v>0</v>
      </c>
      <c r="F23" s="24">
        <f t="shared" si="0"/>
        <v>0</v>
      </c>
    </row>
    <row r="24" spans="1:6" ht="12.75" customHeight="1">
      <c r="A24" s="62" t="s">
        <v>28</v>
      </c>
      <c r="B24" s="28" t="s">
        <v>120</v>
      </c>
      <c r="C24" s="94">
        <v>0</v>
      </c>
      <c r="D24" s="94">
        <v>0</v>
      </c>
      <c r="E24" s="94">
        <v>0</v>
      </c>
      <c r="F24" s="24">
        <f t="shared" si="0"/>
        <v>0</v>
      </c>
    </row>
    <row r="25" spans="1:6" ht="12.75" customHeight="1">
      <c r="A25" s="62" t="s">
        <v>29</v>
      </c>
      <c r="B25" s="28" t="s">
        <v>121</v>
      </c>
      <c r="C25" s="94">
        <v>370048</v>
      </c>
      <c r="D25" s="94">
        <v>0</v>
      </c>
      <c r="E25" s="94">
        <v>0</v>
      </c>
      <c r="F25" s="24">
        <f t="shared" si="0"/>
        <v>370048</v>
      </c>
    </row>
    <row r="26" spans="1:6" ht="12.75" customHeight="1">
      <c r="A26" s="62" t="s">
        <v>30</v>
      </c>
      <c r="B26" s="28" t="s">
        <v>122</v>
      </c>
      <c r="C26" s="94">
        <v>721990</v>
      </c>
      <c r="D26" s="94">
        <v>1651</v>
      </c>
      <c r="E26" s="94">
        <v>0</v>
      </c>
      <c r="F26" s="24">
        <f t="shared" si="0"/>
        <v>723641</v>
      </c>
    </row>
    <row r="27" spans="1:6" ht="12.75" customHeight="1">
      <c r="A27" s="62"/>
      <c r="B27" s="28" t="s">
        <v>123</v>
      </c>
      <c r="C27" s="94">
        <v>721990</v>
      </c>
      <c r="D27" s="94">
        <v>1651</v>
      </c>
      <c r="E27" s="94">
        <v>0</v>
      </c>
      <c r="F27" s="24">
        <f t="shared" si="0"/>
        <v>723641</v>
      </c>
    </row>
    <row r="28" spans="1:7" ht="12.75" customHeight="1">
      <c r="A28" s="62" t="s">
        <v>31</v>
      </c>
      <c r="B28" s="28" t="s">
        <v>124</v>
      </c>
      <c r="C28" s="94">
        <v>0</v>
      </c>
      <c r="D28" s="94">
        <v>0</v>
      </c>
      <c r="E28" s="94">
        <v>0</v>
      </c>
      <c r="F28" s="24">
        <f t="shared" si="0"/>
        <v>0</v>
      </c>
      <c r="G28" s="20"/>
    </row>
    <row r="29" spans="1:6" ht="12.75" customHeight="1">
      <c r="A29" s="62" t="s">
        <v>32</v>
      </c>
      <c r="B29" s="28" t="s">
        <v>125</v>
      </c>
      <c r="C29" s="94">
        <v>0</v>
      </c>
      <c r="D29" s="94">
        <v>0</v>
      </c>
      <c r="E29" s="94">
        <v>0</v>
      </c>
      <c r="F29" s="24">
        <f t="shared" si="0"/>
        <v>0</v>
      </c>
    </row>
    <row r="30" spans="1:6" ht="12.75" customHeight="1">
      <c r="A30" s="62" t="s">
        <v>33</v>
      </c>
      <c r="B30" s="27" t="s">
        <v>126</v>
      </c>
      <c r="C30" s="94">
        <f>C23+C24+C25+C26+C28+C29</f>
        <v>1092038</v>
      </c>
      <c r="D30" s="94">
        <f>D23+D24+D25+D26+D28+D29</f>
        <v>1651</v>
      </c>
      <c r="E30" s="94">
        <f>E23+E24+E25+E26+E28+E29</f>
        <v>0</v>
      </c>
      <c r="F30" s="24">
        <f t="shared" si="0"/>
        <v>1093689</v>
      </c>
    </row>
    <row r="31" spans="1:6" ht="12.75" customHeight="1">
      <c r="A31" s="62" t="s">
        <v>34</v>
      </c>
      <c r="B31" s="27" t="s">
        <v>127</v>
      </c>
      <c r="C31" s="94">
        <f>C22+C30</f>
        <v>2767663</v>
      </c>
      <c r="D31" s="94">
        <f>D22+D30</f>
        <v>54277</v>
      </c>
      <c r="E31" s="94">
        <f>E22+E30</f>
        <v>0</v>
      </c>
      <c r="F31" s="24">
        <f t="shared" si="0"/>
        <v>2821940</v>
      </c>
    </row>
    <row r="32" spans="1:6" ht="12.75" customHeight="1">
      <c r="A32" s="62" t="s">
        <v>35</v>
      </c>
      <c r="B32" s="28" t="s">
        <v>128</v>
      </c>
      <c r="C32" s="94">
        <v>721990</v>
      </c>
      <c r="D32" s="94">
        <v>1651</v>
      </c>
      <c r="E32" s="94">
        <v>0</v>
      </c>
      <c r="F32" s="24">
        <f t="shared" si="0"/>
        <v>723641</v>
      </c>
    </row>
    <row r="33" spans="1:6" ht="12.75" customHeight="1">
      <c r="A33" s="62" t="s">
        <v>36</v>
      </c>
      <c r="B33" s="27" t="s">
        <v>86</v>
      </c>
      <c r="C33" s="24">
        <f>C31-C32</f>
        <v>2045673</v>
      </c>
      <c r="D33" s="24">
        <f>D31-D32</f>
        <v>52626</v>
      </c>
      <c r="E33" s="24">
        <f>E31-E32</f>
        <v>0</v>
      </c>
      <c r="F33" s="24">
        <f t="shared" si="0"/>
        <v>2098299</v>
      </c>
    </row>
    <row r="34" spans="1:6" ht="12.75" customHeight="1">
      <c r="A34" s="131"/>
      <c r="B34" s="32"/>
      <c r="C34" s="24"/>
      <c r="D34" s="24"/>
      <c r="E34" s="94"/>
      <c r="F34" s="24"/>
    </row>
    <row r="35" spans="2:6" ht="30" customHeight="1">
      <c r="B35" s="88" t="s">
        <v>12</v>
      </c>
      <c r="C35" s="89"/>
      <c r="F35" s="20" t="s">
        <v>39</v>
      </c>
    </row>
    <row r="36" spans="1:6" ht="12.75" customHeight="1">
      <c r="A36" s="162" t="s">
        <v>18</v>
      </c>
      <c r="B36" s="178" t="s">
        <v>129</v>
      </c>
      <c r="C36" s="216">
        <f>C37+C38+C39+C40+C41+C44</f>
        <v>1708123</v>
      </c>
      <c r="D36" s="216">
        <f>D37+D38+D39+D40+D41+D44</f>
        <v>52626</v>
      </c>
      <c r="E36" s="216">
        <f>E37+E38+E39+E40+E41+E44</f>
        <v>0</v>
      </c>
      <c r="F36" s="24">
        <f>C36+D36+E36</f>
        <v>1760749</v>
      </c>
    </row>
    <row r="37" spans="1:7" ht="12.75" customHeight="1">
      <c r="A37" s="62" t="s">
        <v>73</v>
      </c>
      <c r="B37" s="28" t="s">
        <v>13</v>
      </c>
      <c r="C37" s="63">
        <f>458660+73538</f>
        <v>532198</v>
      </c>
      <c r="D37" s="63">
        <v>0</v>
      </c>
      <c r="E37" s="63">
        <v>0</v>
      </c>
      <c r="F37" s="24">
        <f aca="true" t="shared" si="1" ref="F37:F58">C37+D37+E37</f>
        <v>532198</v>
      </c>
      <c r="G37" s="66"/>
    </row>
    <row r="38" spans="1:7" ht="12.75" customHeight="1">
      <c r="A38" s="62" t="s">
        <v>74</v>
      </c>
      <c r="B38" s="28" t="s">
        <v>133</v>
      </c>
      <c r="C38" s="63">
        <f>126274+18574</f>
        <v>144848</v>
      </c>
      <c r="D38" s="63">
        <v>0</v>
      </c>
      <c r="E38" s="63">
        <v>0</v>
      </c>
      <c r="F38" s="24">
        <f t="shared" si="1"/>
        <v>144848</v>
      </c>
      <c r="G38" s="66"/>
    </row>
    <row r="39" spans="1:7" ht="12.75" customHeight="1">
      <c r="A39" s="62" t="s">
        <v>75</v>
      </c>
      <c r="B39" s="28" t="s">
        <v>134</v>
      </c>
      <c r="C39" s="63">
        <f>197928+375725</f>
        <v>573653</v>
      </c>
      <c r="D39" s="94">
        <f>10458+2858</f>
        <v>13316</v>
      </c>
      <c r="E39" s="63">
        <v>0</v>
      </c>
      <c r="F39" s="24">
        <f t="shared" si="1"/>
        <v>586969</v>
      </c>
      <c r="G39" s="66"/>
    </row>
    <row r="40" spans="1:6" ht="12.75" customHeight="1">
      <c r="A40" s="62" t="s">
        <v>76</v>
      </c>
      <c r="B40" s="28" t="s">
        <v>135</v>
      </c>
      <c r="C40" s="63">
        <v>0</v>
      </c>
      <c r="D40" s="63">
        <v>30000</v>
      </c>
      <c r="E40" s="63">
        <v>0</v>
      </c>
      <c r="F40" s="24">
        <f t="shared" si="1"/>
        <v>30000</v>
      </c>
    </row>
    <row r="41" spans="1:6" ht="12.75" customHeight="1">
      <c r="A41" s="62" t="s">
        <v>77</v>
      </c>
      <c r="B41" s="28" t="s">
        <v>136</v>
      </c>
      <c r="C41" s="63">
        <f>C42+C43</f>
        <v>314424</v>
      </c>
      <c r="D41" s="63">
        <f>D42+D43</f>
        <v>9310</v>
      </c>
      <c r="E41" s="63">
        <f>E42+E43</f>
        <v>0</v>
      </c>
      <c r="F41" s="24">
        <f t="shared" si="1"/>
        <v>323734</v>
      </c>
    </row>
    <row r="42" spans="1:6" ht="12.75" customHeight="1">
      <c r="A42" s="177" t="s">
        <v>130</v>
      </c>
      <c r="B42" s="28" t="s">
        <v>137</v>
      </c>
      <c r="C42" s="63">
        <v>201272</v>
      </c>
      <c r="D42" s="63">
        <v>9310</v>
      </c>
      <c r="E42" s="63">
        <v>0</v>
      </c>
      <c r="F42" s="24">
        <f t="shared" si="1"/>
        <v>210582</v>
      </c>
    </row>
    <row r="43" spans="1:7" ht="12.75" customHeight="1">
      <c r="A43" s="177" t="s">
        <v>131</v>
      </c>
      <c r="B43" s="28" t="s">
        <v>138</v>
      </c>
      <c r="C43" s="63">
        <v>113152</v>
      </c>
      <c r="D43" s="63">
        <v>0</v>
      </c>
      <c r="E43" s="63">
        <v>0</v>
      </c>
      <c r="F43" s="24">
        <f t="shared" si="1"/>
        <v>113152</v>
      </c>
      <c r="G43" s="66"/>
    </row>
    <row r="44" spans="1:6" ht="12.75" customHeight="1">
      <c r="A44" s="177" t="s">
        <v>132</v>
      </c>
      <c r="B44" s="28" t="s">
        <v>15</v>
      </c>
      <c r="C44" s="63">
        <v>143000</v>
      </c>
      <c r="D44" s="63">
        <v>0</v>
      </c>
      <c r="E44" s="63">
        <v>0</v>
      </c>
      <c r="F44" s="24">
        <f t="shared" si="1"/>
        <v>143000</v>
      </c>
    </row>
    <row r="45" spans="1:6" ht="12.75" customHeight="1">
      <c r="A45" s="177" t="s">
        <v>19</v>
      </c>
      <c r="B45" s="28" t="s">
        <v>139</v>
      </c>
      <c r="C45" s="63">
        <f>328167+9383</f>
        <v>337550</v>
      </c>
      <c r="D45" s="63">
        <f>D46+D47+D48</f>
        <v>0</v>
      </c>
      <c r="E45" s="63">
        <f>E46+E47+E48</f>
        <v>0</v>
      </c>
      <c r="F45" s="24">
        <f t="shared" si="1"/>
        <v>337550</v>
      </c>
    </row>
    <row r="46" spans="1:6" ht="12.75" customHeight="1">
      <c r="A46" s="177" t="s">
        <v>68</v>
      </c>
      <c r="B46" s="28" t="s">
        <v>16</v>
      </c>
      <c r="C46" s="63">
        <f>328167+9383</f>
        <v>337550</v>
      </c>
      <c r="D46" s="63">
        <v>0</v>
      </c>
      <c r="E46" s="63">
        <v>0</v>
      </c>
      <c r="F46" s="24">
        <f t="shared" si="1"/>
        <v>337550</v>
      </c>
    </row>
    <row r="47" spans="1:6" ht="12.75" customHeight="1">
      <c r="A47" s="177" t="s">
        <v>69</v>
      </c>
      <c r="B47" s="28" t="s">
        <v>17</v>
      </c>
      <c r="C47" s="94">
        <v>0</v>
      </c>
      <c r="D47" s="63">
        <v>0</v>
      </c>
      <c r="E47" s="63">
        <v>0</v>
      </c>
      <c r="F47" s="24">
        <f t="shared" si="1"/>
        <v>0</v>
      </c>
    </row>
    <row r="48" spans="1:7" ht="12.75" customHeight="1">
      <c r="A48" s="177" t="s">
        <v>78</v>
      </c>
      <c r="B48" s="28" t="s">
        <v>140</v>
      </c>
      <c r="C48" s="63">
        <v>0</v>
      </c>
      <c r="D48" s="63">
        <v>0</v>
      </c>
      <c r="E48" s="63">
        <v>0</v>
      </c>
      <c r="F48" s="24">
        <f t="shared" si="1"/>
        <v>0</v>
      </c>
      <c r="G48" s="66"/>
    </row>
    <row r="49" spans="1:6" ht="12.75" customHeight="1">
      <c r="A49" s="177" t="s">
        <v>20</v>
      </c>
      <c r="B49" s="27" t="s">
        <v>141</v>
      </c>
      <c r="C49" s="63">
        <f>C36+C45</f>
        <v>2045673</v>
      </c>
      <c r="D49" s="63">
        <f>D36+D45</f>
        <v>52626</v>
      </c>
      <c r="E49" s="63">
        <f>E36+E45</f>
        <v>0</v>
      </c>
      <c r="F49" s="24">
        <f t="shared" si="1"/>
        <v>2098299</v>
      </c>
    </row>
    <row r="50" spans="1:6" ht="12.75" customHeight="1">
      <c r="A50" s="62" t="s">
        <v>21</v>
      </c>
      <c r="B50" s="28" t="s">
        <v>142</v>
      </c>
      <c r="C50" s="63">
        <v>0</v>
      </c>
      <c r="D50" s="63">
        <v>0</v>
      </c>
      <c r="E50" s="63">
        <v>0</v>
      </c>
      <c r="F50" s="24">
        <f t="shared" si="1"/>
        <v>0</v>
      </c>
    </row>
    <row r="51" spans="1:6" ht="12.75" customHeight="1">
      <c r="A51" s="62" t="s">
        <v>22</v>
      </c>
      <c r="B51" s="28" t="s">
        <v>143</v>
      </c>
      <c r="C51" s="63">
        <v>0</v>
      </c>
      <c r="D51" s="63">
        <v>0</v>
      </c>
      <c r="E51" s="63">
        <v>0</v>
      </c>
      <c r="F51" s="24">
        <f t="shared" si="1"/>
        <v>0</v>
      </c>
    </row>
    <row r="52" spans="1:6" ht="12.75" customHeight="1">
      <c r="A52" s="62" t="s">
        <v>23</v>
      </c>
      <c r="B52" s="28" t="s">
        <v>144</v>
      </c>
      <c r="C52" s="63">
        <v>723641</v>
      </c>
      <c r="D52" s="63">
        <v>0</v>
      </c>
      <c r="E52" s="63">
        <v>0</v>
      </c>
      <c r="F52" s="24">
        <f t="shared" si="1"/>
        <v>723641</v>
      </c>
    </row>
    <row r="53" spans="1:6" ht="12.75" customHeight="1">
      <c r="A53" s="62"/>
      <c r="B53" s="28" t="s">
        <v>145</v>
      </c>
      <c r="C53" s="63">
        <v>723641</v>
      </c>
      <c r="D53" s="63">
        <v>0</v>
      </c>
      <c r="E53" s="63">
        <v>0</v>
      </c>
      <c r="F53" s="24">
        <f t="shared" si="1"/>
        <v>723641</v>
      </c>
    </row>
    <row r="54" spans="1:6" ht="12.75" customHeight="1">
      <c r="A54" s="62" t="s">
        <v>24</v>
      </c>
      <c r="B54" s="28" t="s">
        <v>146</v>
      </c>
      <c r="C54" s="63">
        <v>0</v>
      </c>
      <c r="D54" s="63">
        <v>0</v>
      </c>
      <c r="E54" s="63">
        <v>0</v>
      </c>
      <c r="F54" s="24">
        <f t="shared" si="1"/>
        <v>0</v>
      </c>
    </row>
    <row r="55" spans="1:6" ht="12.75" customHeight="1">
      <c r="A55" s="62" t="s">
        <v>25</v>
      </c>
      <c r="B55" s="27" t="s">
        <v>147</v>
      </c>
      <c r="C55" s="63">
        <f>C50+C51+C52+C54</f>
        <v>723641</v>
      </c>
      <c r="D55" s="63">
        <f>D50+D51+D52+D54</f>
        <v>0</v>
      </c>
      <c r="E55" s="63">
        <f>E50+E51+E52+E54</f>
        <v>0</v>
      </c>
      <c r="F55" s="24">
        <f t="shared" si="1"/>
        <v>723641</v>
      </c>
    </row>
    <row r="56" spans="1:6" ht="12.75" customHeight="1">
      <c r="A56" s="62" t="s">
        <v>26</v>
      </c>
      <c r="B56" s="27" t="s">
        <v>148</v>
      </c>
      <c r="C56" s="63">
        <f>C49+C55</f>
        <v>2769314</v>
      </c>
      <c r="D56" s="63">
        <f>D49+D55</f>
        <v>52626</v>
      </c>
      <c r="E56" s="63">
        <f>E49+E55</f>
        <v>0</v>
      </c>
      <c r="F56" s="24">
        <f t="shared" si="1"/>
        <v>2821940</v>
      </c>
    </row>
    <row r="57" spans="1:6" ht="12.75" customHeight="1">
      <c r="A57" s="62" t="s">
        <v>27</v>
      </c>
      <c r="B57" s="28" t="s">
        <v>149</v>
      </c>
      <c r="C57" s="63">
        <v>723641</v>
      </c>
      <c r="D57" s="63">
        <v>0</v>
      </c>
      <c r="E57" s="63">
        <v>0</v>
      </c>
      <c r="F57" s="24">
        <f t="shared" si="1"/>
        <v>723641</v>
      </c>
    </row>
    <row r="58" spans="1:6" ht="12.75" customHeight="1">
      <c r="A58" s="176" t="s">
        <v>28</v>
      </c>
      <c r="B58" s="56" t="s">
        <v>86</v>
      </c>
      <c r="C58" s="264">
        <f>C56-C57</f>
        <v>2045673</v>
      </c>
      <c r="D58" s="264">
        <f>D56-D57</f>
        <v>52626</v>
      </c>
      <c r="E58" s="264">
        <f>E56-E57</f>
        <v>0</v>
      </c>
      <c r="F58" s="264">
        <f t="shared" si="1"/>
        <v>2098299</v>
      </c>
    </row>
    <row r="59" spans="1:6" ht="12.75" customHeight="1">
      <c r="A59" s="62"/>
      <c r="B59" s="34"/>
      <c r="C59" s="65"/>
      <c r="D59" s="65"/>
      <c r="E59" s="65"/>
      <c r="F59" s="24"/>
    </row>
    <row r="60" spans="1:6" ht="12.75" customHeight="1">
      <c r="A60" s="176" t="s">
        <v>29</v>
      </c>
      <c r="B60" s="297" t="s">
        <v>344</v>
      </c>
      <c r="C60" s="138">
        <f>+C33-C58</f>
        <v>0</v>
      </c>
      <c r="D60" s="138">
        <f>+D33-D58</f>
        <v>0</v>
      </c>
      <c r="E60" s="138">
        <f>+E33-E58</f>
        <v>0</v>
      </c>
      <c r="F60" s="138">
        <f>+F33-F58</f>
        <v>0</v>
      </c>
    </row>
    <row r="61" spans="1:6" ht="23.25">
      <c r="A61" s="176" t="s">
        <v>30</v>
      </c>
      <c r="B61" s="165" t="s">
        <v>345</v>
      </c>
      <c r="C61" s="138">
        <f>+(C5+C6+C12+C18+C25)-C36</f>
        <v>247559</v>
      </c>
      <c r="D61" s="138">
        <f>+(D5+D6+D12+D18+D25)-D36</f>
        <v>0</v>
      </c>
      <c r="E61" s="138">
        <f>+(E5+E6+E12+E18+E25)-E36</f>
        <v>0</v>
      </c>
      <c r="F61" s="138">
        <f>+(F5+F6+F12+F18+F25)-F36</f>
        <v>247559</v>
      </c>
    </row>
    <row r="62" spans="1:6" ht="23.25">
      <c r="A62" s="176" t="s">
        <v>31</v>
      </c>
      <c r="B62" s="165" t="s">
        <v>346</v>
      </c>
      <c r="C62" s="138">
        <f>+C19+C21-C45</f>
        <v>-247559</v>
      </c>
      <c r="D62" s="138">
        <f>+D19+D21-D45</f>
        <v>0</v>
      </c>
      <c r="E62" s="138">
        <f>+E19+E21-E45</f>
        <v>0</v>
      </c>
      <c r="F62" s="138">
        <f>+F19+F21-F45</f>
        <v>-247559</v>
      </c>
    </row>
    <row r="63" ht="12.75" customHeight="1"/>
    <row r="64" ht="12.75" customHeight="1"/>
  </sheetData>
  <sheetProtection/>
  <mergeCells count="3">
    <mergeCell ref="A1:C1"/>
    <mergeCell ref="A2:C2"/>
    <mergeCell ref="D1:F2"/>
  </mergeCells>
  <printOptions/>
  <pageMargins left="0.31496062992125984" right="0.31496062992125984" top="0.1968503937007874" bottom="0.2362204724409449" header="0.2362204724409449" footer="0.275590551181102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view="pageLayout" workbookViewId="0" topLeftCell="A1">
      <selection activeCell="M1" sqref="M1:O2"/>
    </sheetView>
  </sheetViews>
  <sheetFormatPr defaultColWidth="9.140625" defaultRowHeight="15"/>
  <cols>
    <col min="1" max="1" width="3.8515625" style="0" customWidth="1"/>
    <col min="2" max="2" width="29.00390625" style="0" customWidth="1"/>
    <col min="3" max="15" width="8.00390625" style="0" customWidth="1"/>
    <col min="16" max="17" width="8.57421875" style="0" customWidth="1"/>
  </cols>
  <sheetData>
    <row r="1" spans="1:15" ht="15">
      <c r="A1" s="382" t="s">
        <v>91</v>
      </c>
      <c r="B1" s="382"/>
      <c r="C1" s="382"/>
      <c r="D1" s="382"/>
      <c r="E1" s="382"/>
      <c r="F1" s="180"/>
      <c r="G1" s="180"/>
      <c r="H1" s="180"/>
      <c r="M1" s="387" t="s">
        <v>387</v>
      </c>
      <c r="N1" s="387"/>
      <c r="O1" s="387"/>
    </row>
    <row r="2" spans="1:15" ht="27.75" customHeight="1">
      <c r="A2" s="382" t="s">
        <v>259</v>
      </c>
      <c r="B2" s="382"/>
      <c r="C2" s="382"/>
      <c r="D2" s="382"/>
      <c r="E2" s="382"/>
      <c r="F2" s="214"/>
      <c r="G2" s="214"/>
      <c r="H2" s="214"/>
      <c r="M2" s="387"/>
      <c r="N2" s="387"/>
      <c r="O2" s="387"/>
    </row>
    <row r="3" spans="1:15" ht="15">
      <c r="A3" s="129"/>
      <c r="B3" s="130"/>
      <c r="C3" s="66"/>
      <c r="D3" s="66"/>
      <c r="E3" s="66"/>
      <c r="F3" s="66"/>
      <c r="G3" s="66"/>
      <c r="H3" s="71"/>
      <c r="N3" s="388" t="s">
        <v>153</v>
      </c>
      <c r="O3" s="388"/>
    </row>
    <row r="4" spans="1:15" ht="15" customHeight="1">
      <c r="A4" s="271" t="s">
        <v>152</v>
      </c>
      <c r="B4" s="285" t="s">
        <v>38</v>
      </c>
      <c r="C4" s="285" t="s">
        <v>231</v>
      </c>
      <c r="D4" s="271" t="s">
        <v>232</v>
      </c>
      <c r="E4" s="271" t="s">
        <v>233</v>
      </c>
      <c r="F4" s="271" t="s">
        <v>234</v>
      </c>
      <c r="G4" s="271" t="s">
        <v>235</v>
      </c>
      <c r="H4" s="286" t="s">
        <v>236</v>
      </c>
      <c r="I4" s="287" t="s">
        <v>237</v>
      </c>
      <c r="J4" s="287" t="s">
        <v>238</v>
      </c>
      <c r="K4" s="287" t="s">
        <v>239</v>
      </c>
      <c r="L4" s="287" t="s">
        <v>240</v>
      </c>
      <c r="M4" s="287" t="s">
        <v>241</v>
      </c>
      <c r="N4" s="287" t="s">
        <v>242</v>
      </c>
      <c r="O4" s="287" t="s">
        <v>57</v>
      </c>
    </row>
    <row r="5" spans="1:15" ht="23.25">
      <c r="A5" s="62" t="s">
        <v>18</v>
      </c>
      <c r="B5" s="28" t="s">
        <v>103</v>
      </c>
      <c r="C5" s="270">
        <v>44635</v>
      </c>
      <c r="D5" s="270">
        <v>44635</v>
      </c>
      <c r="E5" s="270">
        <v>44635</v>
      </c>
      <c r="F5" s="270">
        <v>44635</v>
      </c>
      <c r="G5" s="270">
        <v>44635</v>
      </c>
      <c r="H5" s="270">
        <v>44635</v>
      </c>
      <c r="I5" s="270">
        <v>44634</v>
      </c>
      <c r="J5" s="270">
        <v>44634</v>
      </c>
      <c r="K5" s="270">
        <v>44634</v>
      </c>
      <c r="L5" s="270">
        <v>44634</v>
      </c>
      <c r="M5" s="270">
        <v>44634</v>
      </c>
      <c r="N5" s="270">
        <v>44634</v>
      </c>
      <c r="O5" s="138">
        <f aca="true" t="shared" si="0" ref="O5:O31">SUM(C5:N5)</f>
        <v>535614</v>
      </c>
    </row>
    <row r="6" spans="1:15" ht="23.25">
      <c r="A6" s="62" t="s">
        <v>19</v>
      </c>
      <c r="B6" s="28" t="s">
        <v>104</v>
      </c>
      <c r="C6" s="270">
        <f>C7</f>
        <v>2618</v>
      </c>
      <c r="D6" s="270">
        <f aca="true" t="shared" si="1" ref="D6:N6">D7</f>
        <v>2618</v>
      </c>
      <c r="E6" s="270">
        <f t="shared" si="1"/>
        <v>2618</v>
      </c>
      <c r="F6" s="270">
        <f t="shared" si="1"/>
        <v>3618</v>
      </c>
      <c r="G6" s="270">
        <f t="shared" si="1"/>
        <v>2618</v>
      </c>
      <c r="H6" s="270">
        <f t="shared" si="1"/>
        <v>2618</v>
      </c>
      <c r="I6" s="270">
        <f t="shared" si="1"/>
        <v>2618</v>
      </c>
      <c r="J6" s="270">
        <f t="shared" si="1"/>
        <v>3573</v>
      </c>
      <c r="K6" s="270">
        <f t="shared" si="1"/>
        <v>2618</v>
      </c>
      <c r="L6" s="270">
        <f t="shared" si="1"/>
        <v>2618</v>
      </c>
      <c r="M6" s="270">
        <f t="shared" si="1"/>
        <v>2618</v>
      </c>
      <c r="N6" s="270">
        <f t="shared" si="1"/>
        <v>2618</v>
      </c>
      <c r="O6" s="138">
        <f t="shared" si="0"/>
        <v>33371</v>
      </c>
    </row>
    <row r="7" spans="1:15" ht="23.25">
      <c r="A7" s="62" t="s">
        <v>68</v>
      </c>
      <c r="B7" s="28" t="s">
        <v>105</v>
      </c>
      <c r="C7" s="270">
        <f>C8+C9+C10</f>
        <v>2618</v>
      </c>
      <c r="D7" s="270">
        <f aca="true" t="shared" si="2" ref="D7:N7">D8+D9+D10</f>
        <v>2618</v>
      </c>
      <c r="E7" s="270">
        <f t="shared" si="2"/>
        <v>2618</v>
      </c>
      <c r="F7" s="270">
        <f t="shared" si="2"/>
        <v>3618</v>
      </c>
      <c r="G7" s="270">
        <f t="shared" si="2"/>
        <v>2618</v>
      </c>
      <c r="H7" s="270">
        <f t="shared" si="2"/>
        <v>2618</v>
      </c>
      <c r="I7" s="270">
        <f t="shared" si="2"/>
        <v>2618</v>
      </c>
      <c r="J7" s="270">
        <f t="shared" si="2"/>
        <v>3573</v>
      </c>
      <c r="K7" s="270">
        <f t="shared" si="2"/>
        <v>2618</v>
      </c>
      <c r="L7" s="270">
        <f t="shared" si="2"/>
        <v>2618</v>
      </c>
      <c r="M7" s="270">
        <f t="shared" si="2"/>
        <v>2618</v>
      </c>
      <c r="N7" s="270">
        <f t="shared" si="2"/>
        <v>2618</v>
      </c>
      <c r="O7" s="138">
        <f t="shared" si="0"/>
        <v>33371</v>
      </c>
    </row>
    <row r="8" spans="1:15" ht="15">
      <c r="A8" s="62" t="s">
        <v>106</v>
      </c>
      <c r="B8" s="28" t="s">
        <v>109</v>
      </c>
      <c r="C8" s="270">
        <v>2618</v>
      </c>
      <c r="D8" s="270">
        <v>2618</v>
      </c>
      <c r="E8" s="270">
        <v>2618</v>
      </c>
      <c r="F8" s="270">
        <v>2618</v>
      </c>
      <c r="G8" s="270">
        <v>2618</v>
      </c>
      <c r="H8" s="270">
        <v>2618</v>
      </c>
      <c r="I8" s="137">
        <v>2618</v>
      </c>
      <c r="J8" s="137">
        <v>2618</v>
      </c>
      <c r="K8" s="137">
        <v>2618</v>
      </c>
      <c r="L8" s="137">
        <v>2618</v>
      </c>
      <c r="M8" s="137">
        <v>2618</v>
      </c>
      <c r="N8" s="137">
        <v>2618</v>
      </c>
      <c r="O8" s="138">
        <f t="shared" si="0"/>
        <v>31416</v>
      </c>
    </row>
    <row r="9" spans="1:15" ht="15">
      <c r="A9" s="62" t="s">
        <v>107</v>
      </c>
      <c r="B9" s="28" t="s">
        <v>110</v>
      </c>
      <c r="C9" s="270">
        <v>0</v>
      </c>
      <c r="D9" s="270">
        <v>0</v>
      </c>
      <c r="E9" s="270">
        <v>0</v>
      </c>
      <c r="F9" s="270">
        <v>1000</v>
      </c>
      <c r="G9" s="270">
        <v>0</v>
      </c>
      <c r="H9" s="270">
        <v>0</v>
      </c>
      <c r="I9" s="137">
        <v>0</v>
      </c>
      <c r="J9" s="137">
        <v>955</v>
      </c>
      <c r="K9" s="137">
        <v>0</v>
      </c>
      <c r="L9" s="137">
        <v>0</v>
      </c>
      <c r="M9" s="137">
        <v>0</v>
      </c>
      <c r="N9" s="137">
        <v>0</v>
      </c>
      <c r="O9" s="138">
        <f t="shared" si="0"/>
        <v>1955</v>
      </c>
    </row>
    <row r="10" spans="1:15" ht="23.25">
      <c r="A10" s="62" t="s">
        <v>108</v>
      </c>
      <c r="B10" s="28" t="s">
        <v>111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8">
        <f t="shared" si="0"/>
        <v>0</v>
      </c>
    </row>
    <row r="11" spans="1:15" ht="23.25">
      <c r="A11" s="62" t="s">
        <v>20</v>
      </c>
      <c r="B11" s="28" t="s">
        <v>112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216">
        <v>0</v>
      </c>
      <c r="O11" s="138">
        <f t="shared" si="0"/>
        <v>0</v>
      </c>
    </row>
    <row r="12" spans="1:15" ht="15">
      <c r="A12" s="62" t="s">
        <v>21</v>
      </c>
      <c r="B12" s="28" t="s">
        <v>113</v>
      </c>
      <c r="C12" s="270">
        <v>600</v>
      </c>
      <c r="D12" s="270">
        <v>700</v>
      </c>
      <c r="E12" s="270">
        <v>375000</v>
      </c>
      <c r="F12" s="270">
        <v>21500</v>
      </c>
      <c r="G12" s="270">
        <v>10400</v>
      </c>
      <c r="H12" s="270">
        <v>1000</v>
      </c>
      <c r="I12" s="137">
        <v>1000</v>
      </c>
      <c r="J12" s="137">
        <v>1000</v>
      </c>
      <c r="K12" s="137">
        <v>375300</v>
      </c>
      <c r="L12" s="137">
        <v>20700</v>
      </c>
      <c r="M12" s="137">
        <v>1200</v>
      </c>
      <c r="N12" s="137">
        <v>12300</v>
      </c>
      <c r="O12" s="138">
        <f t="shared" si="0"/>
        <v>820700</v>
      </c>
    </row>
    <row r="13" spans="1:15" ht="15">
      <c r="A13" s="62"/>
      <c r="B13" s="28" t="s">
        <v>47</v>
      </c>
      <c r="C13" s="270">
        <v>0</v>
      </c>
      <c r="D13" s="270">
        <v>0</v>
      </c>
      <c r="E13" s="270">
        <v>109000</v>
      </c>
      <c r="F13" s="270">
        <v>15000</v>
      </c>
      <c r="G13" s="270">
        <v>0</v>
      </c>
      <c r="H13" s="270">
        <v>0</v>
      </c>
      <c r="I13" s="137">
        <v>0</v>
      </c>
      <c r="J13" s="137">
        <v>0</v>
      </c>
      <c r="K13" s="137">
        <v>109000</v>
      </c>
      <c r="L13" s="137">
        <v>14000</v>
      </c>
      <c r="M13" s="137">
        <v>0</v>
      </c>
      <c r="N13" s="137">
        <v>0</v>
      </c>
      <c r="O13" s="138">
        <f t="shared" si="0"/>
        <v>247000</v>
      </c>
    </row>
    <row r="14" spans="1:15" ht="15">
      <c r="A14" s="62"/>
      <c r="B14" s="28" t="s">
        <v>48</v>
      </c>
      <c r="C14" s="270">
        <v>0</v>
      </c>
      <c r="D14" s="270">
        <v>0</v>
      </c>
      <c r="E14" s="270">
        <v>34000</v>
      </c>
      <c r="F14" s="270">
        <v>6000</v>
      </c>
      <c r="G14" s="270">
        <v>0</v>
      </c>
      <c r="H14" s="270">
        <v>0</v>
      </c>
      <c r="I14" s="137">
        <v>0</v>
      </c>
      <c r="J14" s="137">
        <v>0</v>
      </c>
      <c r="K14" s="137">
        <v>34000</v>
      </c>
      <c r="L14" s="137">
        <v>6000</v>
      </c>
      <c r="M14" s="137">
        <v>0</v>
      </c>
      <c r="N14" s="137">
        <v>0</v>
      </c>
      <c r="O14" s="138">
        <f t="shared" si="0"/>
        <v>80000</v>
      </c>
    </row>
    <row r="15" spans="1:15" ht="15">
      <c r="A15" s="62"/>
      <c r="B15" s="28" t="s">
        <v>49</v>
      </c>
      <c r="C15" s="270">
        <v>0</v>
      </c>
      <c r="D15" s="270">
        <v>0</v>
      </c>
      <c r="E15" s="270">
        <v>211000</v>
      </c>
      <c r="F15" s="270">
        <v>0</v>
      </c>
      <c r="G15" s="270">
        <v>11000</v>
      </c>
      <c r="H15" s="270">
        <v>0</v>
      </c>
      <c r="I15" s="137">
        <v>0</v>
      </c>
      <c r="J15" s="137">
        <v>0</v>
      </c>
      <c r="K15" s="137">
        <v>211000</v>
      </c>
      <c r="L15" s="137">
        <v>0</v>
      </c>
      <c r="M15" s="137">
        <v>0</v>
      </c>
      <c r="N15" s="137">
        <v>12000</v>
      </c>
      <c r="O15" s="138">
        <f t="shared" si="0"/>
        <v>445000</v>
      </c>
    </row>
    <row r="16" spans="1:15" ht="15">
      <c r="A16" s="62"/>
      <c r="B16" s="28" t="s">
        <v>85</v>
      </c>
      <c r="C16" s="270">
        <v>0</v>
      </c>
      <c r="D16" s="270">
        <v>0</v>
      </c>
      <c r="E16" s="270">
        <v>0</v>
      </c>
      <c r="F16" s="270">
        <v>0</v>
      </c>
      <c r="G16" s="270">
        <v>400</v>
      </c>
      <c r="H16" s="270">
        <v>300</v>
      </c>
      <c r="I16" s="137">
        <v>250</v>
      </c>
      <c r="J16" s="137">
        <v>250</v>
      </c>
      <c r="K16" s="137">
        <v>300</v>
      </c>
      <c r="L16" s="137">
        <v>200</v>
      </c>
      <c r="M16" s="137">
        <v>0</v>
      </c>
      <c r="N16" s="137">
        <v>300</v>
      </c>
      <c r="O16" s="138">
        <f t="shared" si="0"/>
        <v>2000</v>
      </c>
    </row>
    <row r="17" spans="1:15" ht="15">
      <c r="A17" s="62"/>
      <c r="B17" s="28" t="s">
        <v>50</v>
      </c>
      <c r="C17" s="270">
        <v>0</v>
      </c>
      <c r="D17" s="270">
        <v>0</v>
      </c>
      <c r="E17" s="270">
        <v>21000</v>
      </c>
      <c r="F17" s="270">
        <v>0</v>
      </c>
      <c r="G17" s="270">
        <v>0</v>
      </c>
      <c r="H17" s="270">
        <v>0</v>
      </c>
      <c r="I17" s="137">
        <v>0</v>
      </c>
      <c r="J17" s="137">
        <v>0</v>
      </c>
      <c r="K17" s="137">
        <v>21000</v>
      </c>
      <c r="L17" s="137">
        <v>0</v>
      </c>
      <c r="M17" s="137">
        <v>0</v>
      </c>
      <c r="N17" s="137">
        <v>0</v>
      </c>
      <c r="O17" s="138">
        <f t="shared" si="0"/>
        <v>42000</v>
      </c>
    </row>
    <row r="18" spans="1:15" ht="15">
      <c r="A18" s="62" t="s">
        <v>22</v>
      </c>
      <c r="B18" s="28" t="s">
        <v>114</v>
      </c>
      <c r="C18" s="270">
        <v>20714</v>
      </c>
      <c r="D18" s="270">
        <v>20714</v>
      </c>
      <c r="E18" s="270">
        <v>20714</v>
      </c>
      <c r="F18" s="270">
        <v>20714</v>
      </c>
      <c r="G18" s="270">
        <v>20714</v>
      </c>
      <c r="H18" s="137">
        <v>20715</v>
      </c>
      <c r="I18" s="137">
        <v>20715</v>
      </c>
      <c r="J18" s="137">
        <v>20715</v>
      </c>
      <c r="K18" s="137">
        <v>20715</v>
      </c>
      <c r="L18" s="137">
        <v>20715</v>
      </c>
      <c r="M18" s="137">
        <v>20715</v>
      </c>
      <c r="N18" s="137">
        <v>20715</v>
      </c>
      <c r="O18" s="138">
        <f t="shared" si="0"/>
        <v>248575</v>
      </c>
    </row>
    <row r="19" spans="1:15" ht="15">
      <c r="A19" s="62" t="s">
        <v>23</v>
      </c>
      <c r="B19" s="28" t="s">
        <v>115</v>
      </c>
      <c r="C19" s="270">
        <v>0</v>
      </c>
      <c r="D19" s="270">
        <v>0</v>
      </c>
      <c r="E19" s="270">
        <v>0</v>
      </c>
      <c r="F19" s="270">
        <v>30000</v>
      </c>
      <c r="G19" s="270">
        <v>30000</v>
      </c>
      <c r="H19" s="270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8">
        <f t="shared" si="0"/>
        <v>60000</v>
      </c>
    </row>
    <row r="20" spans="1:15" ht="15">
      <c r="A20" s="62" t="s">
        <v>24</v>
      </c>
      <c r="B20" s="28" t="s">
        <v>116</v>
      </c>
      <c r="C20" s="270">
        <v>0</v>
      </c>
      <c r="D20" s="270">
        <v>0</v>
      </c>
      <c r="E20" s="270">
        <v>0</v>
      </c>
      <c r="F20" s="270">
        <v>0</v>
      </c>
      <c r="G20" s="270">
        <v>0</v>
      </c>
      <c r="H20" s="270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8">
        <f t="shared" si="0"/>
        <v>0</v>
      </c>
    </row>
    <row r="21" spans="1:15" ht="15">
      <c r="A21" s="62" t="s">
        <v>25</v>
      </c>
      <c r="B21" s="28" t="s">
        <v>117</v>
      </c>
      <c r="C21" s="270">
        <v>0</v>
      </c>
      <c r="D21" s="270">
        <v>0</v>
      </c>
      <c r="E21" s="270">
        <v>0</v>
      </c>
      <c r="F21" s="270">
        <v>29991</v>
      </c>
      <c r="G21" s="270">
        <v>0</v>
      </c>
      <c r="H21" s="270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8">
        <f t="shared" si="0"/>
        <v>29991</v>
      </c>
    </row>
    <row r="22" spans="1:15" ht="15">
      <c r="A22" s="176" t="s">
        <v>26</v>
      </c>
      <c r="B22" s="27" t="s">
        <v>118</v>
      </c>
      <c r="C22" s="270">
        <f>C5+C6+C11+C12+C18+C19+C20+C21</f>
        <v>68567</v>
      </c>
      <c r="D22" s="270">
        <f aca="true" t="shared" si="3" ref="D22:N22">D5+D6+D11+D12+D18+D19+D20+D21</f>
        <v>68667</v>
      </c>
      <c r="E22" s="270">
        <f t="shared" si="3"/>
        <v>442967</v>
      </c>
      <c r="F22" s="270">
        <f t="shared" si="3"/>
        <v>150458</v>
      </c>
      <c r="G22" s="270">
        <f t="shared" si="3"/>
        <v>108367</v>
      </c>
      <c r="H22" s="270">
        <f t="shared" si="3"/>
        <v>68968</v>
      </c>
      <c r="I22" s="270">
        <f t="shared" si="3"/>
        <v>68967</v>
      </c>
      <c r="J22" s="270">
        <f t="shared" si="3"/>
        <v>69922</v>
      </c>
      <c r="K22" s="270">
        <f t="shared" si="3"/>
        <v>443267</v>
      </c>
      <c r="L22" s="270">
        <f t="shared" si="3"/>
        <v>88667</v>
      </c>
      <c r="M22" s="270">
        <f t="shared" si="3"/>
        <v>69167</v>
      </c>
      <c r="N22" s="270">
        <f t="shared" si="3"/>
        <v>80267</v>
      </c>
      <c r="O22" s="138">
        <f t="shared" si="0"/>
        <v>1728251</v>
      </c>
    </row>
    <row r="23" spans="1:15" ht="23.25">
      <c r="A23" s="62" t="s">
        <v>27</v>
      </c>
      <c r="B23" s="28" t="s">
        <v>119</v>
      </c>
      <c r="C23" s="270">
        <v>0</v>
      </c>
      <c r="D23" s="270">
        <v>0</v>
      </c>
      <c r="E23" s="270">
        <v>0</v>
      </c>
      <c r="F23" s="270">
        <v>0</v>
      </c>
      <c r="G23" s="270">
        <v>0</v>
      </c>
      <c r="H23" s="270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8">
        <f t="shared" si="0"/>
        <v>0</v>
      </c>
    </row>
    <row r="24" spans="1:15" ht="15">
      <c r="A24" s="62" t="s">
        <v>28</v>
      </c>
      <c r="B24" s="28" t="s">
        <v>120</v>
      </c>
      <c r="C24" s="270">
        <v>0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8">
        <f t="shared" si="0"/>
        <v>0</v>
      </c>
    </row>
    <row r="25" spans="1:15" ht="15">
      <c r="A25" s="62" t="s">
        <v>29</v>
      </c>
      <c r="B25" s="28" t="s">
        <v>121</v>
      </c>
      <c r="C25" s="270">
        <v>370048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8">
        <f t="shared" si="0"/>
        <v>370048</v>
      </c>
    </row>
    <row r="26" spans="1:15" ht="15">
      <c r="A26" s="62" t="s">
        <v>30</v>
      </c>
      <c r="B26" s="28" t="s">
        <v>122</v>
      </c>
      <c r="C26" s="270">
        <v>0</v>
      </c>
      <c r="D26" s="270">
        <v>0</v>
      </c>
      <c r="E26" s="270">
        <v>0</v>
      </c>
      <c r="F26" s="270">
        <v>0</v>
      </c>
      <c r="G26" s="270">
        <v>0</v>
      </c>
      <c r="H26" s="270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8">
        <f t="shared" si="0"/>
        <v>0</v>
      </c>
    </row>
    <row r="27" spans="1:15" ht="15">
      <c r="A27" s="62"/>
      <c r="B27" s="28" t="s">
        <v>123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8">
        <f t="shared" si="0"/>
        <v>0</v>
      </c>
    </row>
    <row r="28" spans="1:15" ht="15">
      <c r="A28" s="62" t="s">
        <v>31</v>
      </c>
      <c r="B28" s="28" t="s">
        <v>124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8">
        <f t="shared" si="0"/>
        <v>0</v>
      </c>
    </row>
    <row r="29" spans="1:15" ht="23.25">
      <c r="A29" s="62" t="s">
        <v>32</v>
      </c>
      <c r="B29" s="28" t="s">
        <v>125</v>
      </c>
      <c r="C29" s="270">
        <v>0</v>
      </c>
      <c r="D29" s="270">
        <v>0</v>
      </c>
      <c r="E29" s="270">
        <v>0</v>
      </c>
      <c r="F29" s="270">
        <v>0</v>
      </c>
      <c r="G29" s="270">
        <v>0</v>
      </c>
      <c r="H29" s="22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8">
        <f t="shared" si="0"/>
        <v>0</v>
      </c>
    </row>
    <row r="30" spans="1:15" ht="15">
      <c r="A30" s="62" t="s">
        <v>33</v>
      </c>
      <c r="B30" s="27" t="s">
        <v>126</v>
      </c>
      <c r="C30" s="270">
        <f>C23+C24+C25+C26+C28+C29</f>
        <v>370048</v>
      </c>
      <c r="D30" s="270">
        <f aca="true" t="shared" si="4" ref="D30:N30">D23+D24+D25+D26+D28+D29</f>
        <v>0</v>
      </c>
      <c r="E30" s="270">
        <f t="shared" si="4"/>
        <v>0</v>
      </c>
      <c r="F30" s="270">
        <f t="shared" si="4"/>
        <v>0</v>
      </c>
      <c r="G30" s="270">
        <f t="shared" si="4"/>
        <v>0</v>
      </c>
      <c r="H30" s="270">
        <f t="shared" si="4"/>
        <v>0</v>
      </c>
      <c r="I30" s="270">
        <f t="shared" si="4"/>
        <v>0</v>
      </c>
      <c r="J30" s="270">
        <f t="shared" si="4"/>
        <v>0</v>
      </c>
      <c r="K30" s="270">
        <f t="shared" si="4"/>
        <v>0</v>
      </c>
      <c r="L30" s="270">
        <f t="shared" si="4"/>
        <v>0</v>
      </c>
      <c r="M30" s="270">
        <f t="shared" si="4"/>
        <v>0</v>
      </c>
      <c r="N30" s="270">
        <f t="shared" si="4"/>
        <v>0</v>
      </c>
      <c r="O30" s="138">
        <f t="shared" si="0"/>
        <v>370048</v>
      </c>
    </row>
    <row r="31" spans="1:15" ht="23.25">
      <c r="A31" s="62" t="s">
        <v>34</v>
      </c>
      <c r="B31" s="27" t="s">
        <v>127</v>
      </c>
      <c r="C31" s="270">
        <f>C22+C30</f>
        <v>438615</v>
      </c>
      <c r="D31" s="270">
        <f aca="true" t="shared" si="5" ref="D31:N31">D22+D30</f>
        <v>68667</v>
      </c>
      <c r="E31" s="270">
        <f t="shared" si="5"/>
        <v>442967</v>
      </c>
      <c r="F31" s="270">
        <f t="shared" si="5"/>
        <v>150458</v>
      </c>
      <c r="G31" s="270">
        <f t="shared" si="5"/>
        <v>108367</v>
      </c>
      <c r="H31" s="270">
        <f t="shared" si="5"/>
        <v>68968</v>
      </c>
      <c r="I31" s="270">
        <f t="shared" si="5"/>
        <v>68967</v>
      </c>
      <c r="J31" s="270">
        <f t="shared" si="5"/>
        <v>69922</v>
      </c>
      <c r="K31" s="270">
        <f t="shared" si="5"/>
        <v>443267</v>
      </c>
      <c r="L31" s="270">
        <f t="shared" si="5"/>
        <v>88667</v>
      </c>
      <c r="M31" s="270">
        <f t="shared" si="5"/>
        <v>69167</v>
      </c>
      <c r="N31" s="270">
        <f t="shared" si="5"/>
        <v>80267</v>
      </c>
      <c r="O31" s="138">
        <f t="shared" si="0"/>
        <v>2098299</v>
      </c>
    </row>
    <row r="32" spans="1:15" ht="15">
      <c r="A32" s="62"/>
      <c r="B32" s="28" t="s">
        <v>245</v>
      </c>
      <c r="C32" s="270">
        <v>88712</v>
      </c>
      <c r="D32" s="270">
        <v>88712</v>
      </c>
      <c r="E32" s="270">
        <v>192086</v>
      </c>
      <c r="F32" s="270">
        <v>192086</v>
      </c>
      <c r="G32" s="270">
        <v>192087</v>
      </c>
      <c r="H32" s="270">
        <v>192087</v>
      </c>
      <c r="I32" s="137">
        <v>192087</v>
      </c>
      <c r="J32" s="137">
        <v>192087</v>
      </c>
      <c r="K32" s="137">
        <v>192088</v>
      </c>
      <c r="L32" s="137">
        <v>192088</v>
      </c>
      <c r="M32" s="137">
        <v>192089</v>
      </c>
      <c r="N32" s="137">
        <v>192090</v>
      </c>
      <c r="O32" s="138">
        <v>2098299</v>
      </c>
    </row>
    <row r="33" spans="1:15" ht="12" customHeight="1">
      <c r="A33" s="62"/>
      <c r="B33" s="28" t="s">
        <v>246</v>
      </c>
      <c r="C33" s="270">
        <f>+C31-C32</f>
        <v>349903</v>
      </c>
      <c r="D33" s="270">
        <f>+C33+D31-D32</f>
        <v>329858</v>
      </c>
      <c r="E33" s="270">
        <f aca="true" t="shared" si="6" ref="E33:N33">+D33+E31-E32</f>
        <v>580739</v>
      </c>
      <c r="F33" s="270">
        <f t="shared" si="6"/>
        <v>539111</v>
      </c>
      <c r="G33" s="270">
        <f t="shared" si="6"/>
        <v>455391</v>
      </c>
      <c r="H33" s="270">
        <f t="shared" si="6"/>
        <v>332272</v>
      </c>
      <c r="I33" s="270">
        <f t="shared" si="6"/>
        <v>209152</v>
      </c>
      <c r="J33" s="270">
        <f t="shared" si="6"/>
        <v>86987</v>
      </c>
      <c r="K33" s="270">
        <f t="shared" si="6"/>
        <v>338166</v>
      </c>
      <c r="L33" s="270">
        <f t="shared" si="6"/>
        <v>234745</v>
      </c>
      <c r="M33" s="270">
        <f t="shared" si="6"/>
        <v>111823</v>
      </c>
      <c r="N33" s="270">
        <f t="shared" si="6"/>
        <v>0</v>
      </c>
      <c r="O33" s="138"/>
    </row>
    <row r="34" spans="1:9" ht="15">
      <c r="A34" s="204"/>
      <c r="B34" s="115"/>
      <c r="C34" s="84"/>
      <c r="D34" s="84"/>
      <c r="E34" s="84"/>
      <c r="F34" s="84"/>
      <c r="G34" s="84"/>
      <c r="H34" s="84"/>
      <c r="I34" s="17"/>
    </row>
    <row r="35" spans="1:9" ht="15">
      <c r="A35" s="122"/>
      <c r="B35" s="209"/>
      <c r="C35" s="90"/>
      <c r="D35" s="90"/>
      <c r="E35" s="90"/>
      <c r="F35" s="90"/>
      <c r="G35" s="90"/>
      <c r="H35" s="90"/>
      <c r="I35" s="17"/>
    </row>
    <row r="36" spans="1:9" ht="15">
      <c r="A36" s="122"/>
      <c r="B36" s="209"/>
      <c r="C36" s="90"/>
      <c r="D36" s="90"/>
      <c r="E36" s="90"/>
      <c r="F36" s="90"/>
      <c r="G36" s="90"/>
      <c r="H36" s="90"/>
      <c r="I36" s="17"/>
    </row>
    <row r="37" spans="1:9" ht="15">
      <c r="A37" s="122"/>
      <c r="B37" s="210"/>
      <c r="C37" s="74"/>
      <c r="D37" s="86"/>
      <c r="E37" s="86"/>
      <c r="F37" s="86"/>
      <c r="G37" s="86"/>
      <c r="H37" s="86"/>
      <c r="I37" s="17"/>
    </row>
    <row r="38" spans="1:9" ht="15">
      <c r="A38" s="204"/>
      <c r="B38" s="115"/>
      <c r="C38" s="84"/>
      <c r="D38" s="84"/>
      <c r="E38" s="84"/>
      <c r="F38" s="84"/>
      <c r="G38" s="84"/>
      <c r="H38" s="84"/>
      <c r="I38" s="17"/>
    </row>
    <row r="39" spans="1:9" ht="15">
      <c r="A39" s="122"/>
      <c r="B39" s="209"/>
      <c r="C39" s="212"/>
      <c r="D39" s="212"/>
      <c r="E39" s="212"/>
      <c r="F39" s="212"/>
      <c r="G39" s="212"/>
      <c r="H39" s="212"/>
      <c r="I39" s="17"/>
    </row>
    <row r="40" spans="1:9" ht="15">
      <c r="A40" s="122"/>
      <c r="B40" s="211"/>
      <c r="C40" s="213"/>
      <c r="D40" s="213"/>
      <c r="E40" s="213"/>
      <c r="F40" s="213"/>
      <c r="G40" s="213"/>
      <c r="H40" s="213"/>
      <c r="I40" s="17"/>
    </row>
    <row r="41" spans="1:8" ht="15">
      <c r="A41" s="204"/>
      <c r="B41" s="82"/>
      <c r="C41" s="77"/>
      <c r="D41" s="77"/>
      <c r="E41" s="77"/>
      <c r="F41" s="77"/>
      <c r="G41" s="77"/>
      <c r="H41" s="77"/>
    </row>
  </sheetData>
  <sheetProtection/>
  <mergeCells count="4">
    <mergeCell ref="A1:E1"/>
    <mergeCell ref="A2:E2"/>
    <mergeCell ref="M1:O2"/>
    <mergeCell ref="N3:O3"/>
  </mergeCells>
  <printOptions/>
  <pageMargins left="0.43" right="0.5118110236220472" top="0.18" bottom="0.15748031496062992" header="0.22" footer="0.24"/>
  <pageSetup horizontalDpi="600" verticalDpi="600" orientation="landscape" paperSize="9" r:id="rId1"/>
  <headerFooter>
    <oddHeader xml:space="preserve">&amp;R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5"/>
  <cols>
    <col min="1" max="1" width="4.7109375" style="0" customWidth="1"/>
    <col min="2" max="2" width="39.8515625" style="0" customWidth="1"/>
    <col min="3" max="4" width="10.57421875" style="0" bestFit="1" customWidth="1"/>
    <col min="5" max="5" width="9.00390625" style="0" bestFit="1" customWidth="1"/>
    <col min="6" max="14" width="7.421875" style="0" customWidth="1"/>
    <col min="15" max="15" width="8.8515625" style="0" customWidth="1"/>
    <col min="17" max="17" width="49.28125" style="0" customWidth="1"/>
  </cols>
  <sheetData>
    <row r="1" spans="1:25" ht="15" customHeight="1">
      <c r="A1" s="375" t="s">
        <v>92</v>
      </c>
      <c r="B1" s="375"/>
      <c r="C1" s="375"/>
      <c r="D1" s="375"/>
      <c r="E1" s="375"/>
      <c r="F1" s="375"/>
      <c r="G1" s="375"/>
      <c r="H1" s="208"/>
      <c r="I1" s="208"/>
      <c r="J1" s="208"/>
      <c r="K1" s="208"/>
      <c r="L1" s="306" t="s">
        <v>388</v>
      </c>
      <c r="M1" s="393"/>
      <c r="N1" s="393"/>
      <c r="O1" s="393"/>
      <c r="V1" s="306" t="s">
        <v>389</v>
      </c>
      <c r="W1" s="393"/>
      <c r="X1" s="393"/>
      <c r="Y1" s="393"/>
    </row>
    <row r="2" spans="1:25" ht="23.25" customHeight="1">
      <c r="A2" s="375" t="s">
        <v>260</v>
      </c>
      <c r="B2" s="396"/>
      <c r="C2" s="396"/>
      <c r="D2" s="396"/>
      <c r="E2" s="396"/>
      <c r="F2" s="396"/>
      <c r="G2" s="396"/>
      <c r="H2" s="208"/>
      <c r="I2" s="208"/>
      <c r="J2" s="208"/>
      <c r="K2" s="208"/>
      <c r="L2" s="393"/>
      <c r="M2" s="393"/>
      <c r="N2" s="393"/>
      <c r="O2" s="393"/>
      <c r="V2" s="393"/>
      <c r="W2" s="393"/>
      <c r="X2" s="393"/>
      <c r="Y2" s="393"/>
    </row>
    <row r="3" spans="1:17" ht="14.25" customHeight="1">
      <c r="A3" s="208"/>
      <c r="B3" s="3"/>
      <c r="C3" s="3"/>
      <c r="D3" s="3"/>
      <c r="E3" s="3"/>
      <c r="F3" s="3"/>
      <c r="G3" s="3"/>
      <c r="H3" s="208"/>
      <c r="I3" s="208"/>
      <c r="J3" s="208"/>
      <c r="K3" s="208"/>
      <c r="L3" s="232" t="s">
        <v>247</v>
      </c>
      <c r="M3" s="215"/>
      <c r="N3" s="397" t="s">
        <v>39</v>
      </c>
      <c r="O3" s="397"/>
      <c r="P3" s="100"/>
      <c r="Q3" s="100"/>
    </row>
    <row r="4" spans="1:19" ht="13.5" customHeight="1">
      <c r="A4" s="271" t="s">
        <v>152</v>
      </c>
      <c r="B4" s="271" t="s">
        <v>56</v>
      </c>
      <c r="C4" s="271" t="s">
        <v>231</v>
      </c>
      <c r="D4" s="271" t="s">
        <v>232</v>
      </c>
      <c r="E4" s="271" t="s">
        <v>233</v>
      </c>
      <c r="F4" s="271" t="s">
        <v>234</v>
      </c>
      <c r="G4" s="271" t="s">
        <v>235</v>
      </c>
      <c r="H4" s="271" t="s">
        <v>236</v>
      </c>
      <c r="I4" s="271" t="s">
        <v>237</v>
      </c>
      <c r="J4" s="271" t="s">
        <v>238</v>
      </c>
      <c r="K4" s="271" t="s">
        <v>239</v>
      </c>
      <c r="L4" s="271" t="s">
        <v>240</v>
      </c>
      <c r="M4" s="271" t="s">
        <v>241</v>
      </c>
      <c r="N4" s="271" t="s">
        <v>242</v>
      </c>
      <c r="O4" s="271" t="s">
        <v>44</v>
      </c>
      <c r="P4" s="62"/>
      <c r="Q4" s="298" t="s">
        <v>355</v>
      </c>
      <c r="R4" s="398" t="s">
        <v>153</v>
      </c>
      <c r="S4" s="399"/>
    </row>
    <row r="5" spans="1:19" ht="13.5" customHeight="1">
      <c r="A5" s="162" t="s">
        <v>18</v>
      </c>
      <c r="B5" s="178" t="s">
        <v>129</v>
      </c>
      <c r="C5" s="216">
        <f>C6+C7+C8+C9+C10+C13</f>
        <v>88712</v>
      </c>
      <c r="D5" s="216">
        <f aca="true" t="shared" si="0" ref="D5:N5">D6+D7+D8+D9+D10+D13</f>
        <v>88712</v>
      </c>
      <c r="E5" s="216">
        <f t="shared" si="0"/>
        <v>158331</v>
      </c>
      <c r="F5" s="216">
        <f t="shared" si="0"/>
        <v>158331</v>
      </c>
      <c r="G5" s="216">
        <f t="shared" si="0"/>
        <v>158332</v>
      </c>
      <c r="H5" s="216">
        <f t="shared" si="0"/>
        <v>158332</v>
      </c>
      <c r="I5" s="216">
        <f t="shared" si="0"/>
        <v>158332</v>
      </c>
      <c r="J5" s="216">
        <f t="shared" si="0"/>
        <v>158332</v>
      </c>
      <c r="K5" s="216">
        <f t="shared" si="0"/>
        <v>158333</v>
      </c>
      <c r="L5" s="216">
        <f t="shared" si="0"/>
        <v>158333</v>
      </c>
      <c r="M5" s="216">
        <f t="shared" si="0"/>
        <v>158334</v>
      </c>
      <c r="N5" s="216">
        <f t="shared" si="0"/>
        <v>158335</v>
      </c>
      <c r="O5" s="216">
        <f>C5+D5+E5+F5+G5+H5+I5+J5+K5+L5+M5+N5</f>
        <v>1760749</v>
      </c>
      <c r="P5" s="75" t="s">
        <v>353</v>
      </c>
      <c r="Q5" s="301" t="s">
        <v>356</v>
      </c>
      <c r="R5" s="394">
        <v>250000</v>
      </c>
      <c r="S5" s="394"/>
    </row>
    <row r="6" spans="1:19" ht="13.5" customHeight="1">
      <c r="A6" s="62" t="s">
        <v>73</v>
      </c>
      <c r="B6" s="28" t="s">
        <v>13</v>
      </c>
      <c r="C6" s="63">
        <v>44349</v>
      </c>
      <c r="D6" s="63">
        <v>44349</v>
      </c>
      <c r="E6" s="270">
        <v>44350</v>
      </c>
      <c r="F6" s="270">
        <v>44350</v>
      </c>
      <c r="G6" s="270">
        <v>44350</v>
      </c>
      <c r="H6" s="270">
        <v>44350</v>
      </c>
      <c r="I6" s="270">
        <v>44350</v>
      </c>
      <c r="J6" s="270">
        <v>44350</v>
      </c>
      <c r="K6" s="270">
        <v>44350</v>
      </c>
      <c r="L6" s="270">
        <v>44350</v>
      </c>
      <c r="M6" s="270">
        <v>44350</v>
      </c>
      <c r="N6" s="270">
        <v>44350</v>
      </c>
      <c r="O6" s="216">
        <f aca="true" t="shared" si="1" ref="O6:O25">C6+D6+E6+F6+G6+H6+I6+J6+K6+L6+M6+N6</f>
        <v>532198</v>
      </c>
      <c r="P6" s="75" t="s">
        <v>354</v>
      </c>
      <c r="Q6" s="301" t="s">
        <v>357</v>
      </c>
      <c r="R6" s="394">
        <v>25000</v>
      </c>
      <c r="S6" s="394"/>
    </row>
    <row r="7" spans="1:19" ht="13.5" customHeight="1">
      <c r="A7" s="62" t="s">
        <v>74</v>
      </c>
      <c r="B7" s="28" t="s">
        <v>243</v>
      </c>
      <c r="C7" s="63">
        <v>12070</v>
      </c>
      <c r="D7" s="63">
        <v>12070</v>
      </c>
      <c r="E7" s="63">
        <v>12070</v>
      </c>
      <c r="F7" s="63">
        <v>12070</v>
      </c>
      <c r="G7" s="270">
        <v>12071</v>
      </c>
      <c r="H7" s="270">
        <v>12071</v>
      </c>
      <c r="I7" s="270">
        <v>12071</v>
      </c>
      <c r="J7" s="270">
        <v>12071</v>
      </c>
      <c r="K7" s="270">
        <v>12071</v>
      </c>
      <c r="L7" s="270">
        <v>12071</v>
      </c>
      <c r="M7" s="270">
        <v>12071</v>
      </c>
      <c r="N7" s="270">
        <v>12071</v>
      </c>
      <c r="O7" s="216">
        <f t="shared" si="1"/>
        <v>144848</v>
      </c>
      <c r="P7" s="300">
        <v>3</v>
      </c>
      <c r="Q7" s="301" t="s">
        <v>358</v>
      </c>
      <c r="R7" s="394">
        <v>6000</v>
      </c>
      <c r="S7" s="394"/>
    </row>
    <row r="8" spans="1:19" ht="13.5" customHeight="1">
      <c r="A8" s="62" t="s">
        <v>75</v>
      </c>
      <c r="B8" s="28" t="s">
        <v>134</v>
      </c>
      <c r="C8" s="63">
        <v>5364</v>
      </c>
      <c r="D8" s="63">
        <v>5364</v>
      </c>
      <c r="E8" s="63">
        <v>57624</v>
      </c>
      <c r="F8" s="63">
        <v>57624</v>
      </c>
      <c r="G8" s="63">
        <v>57624</v>
      </c>
      <c r="H8" s="63">
        <v>57624</v>
      </c>
      <c r="I8" s="63">
        <v>57624</v>
      </c>
      <c r="J8" s="63">
        <v>57624</v>
      </c>
      <c r="K8" s="63">
        <v>57624</v>
      </c>
      <c r="L8" s="63">
        <v>57624</v>
      </c>
      <c r="M8" s="63">
        <v>57624</v>
      </c>
      <c r="N8" s="63">
        <v>57625</v>
      </c>
      <c r="O8" s="216">
        <f t="shared" si="1"/>
        <v>586969</v>
      </c>
      <c r="P8" s="75" t="s">
        <v>362</v>
      </c>
      <c r="Q8" s="301" t="s">
        <v>359</v>
      </c>
      <c r="R8" s="394">
        <v>8000</v>
      </c>
      <c r="S8" s="394"/>
    </row>
    <row r="9" spans="1:19" ht="13.5" customHeight="1">
      <c r="A9" s="62" t="s">
        <v>76</v>
      </c>
      <c r="B9" s="28" t="s">
        <v>135</v>
      </c>
      <c r="C9" s="63">
        <v>2500</v>
      </c>
      <c r="D9" s="63">
        <v>2500</v>
      </c>
      <c r="E9" s="63">
        <v>2500</v>
      </c>
      <c r="F9" s="63">
        <v>2500</v>
      </c>
      <c r="G9" s="63">
        <v>2500</v>
      </c>
      <c r="H9" s="63">
        <v>2500</v>
      </c>
      <c r="I9" s="63">
        <v>2500</v>
      </c>
      <c r="J9" s="63">
        <v>2500</v>
      </c>
      <c r="K9" s="270">
        <v>2500</v>
      </c>
      <c r="L9" s="270">
        <v>2500</v>
      </c>
      <c r="M9" s="270">
        <v>2500</v>
      </c>
      <c r="N9" s="270">
        <v>2500</v>
      </c>
      <c r="O9" s="216">
        <f t="shared" si="1"/>
        <v>30000</v>
      </c>
      <c r="P9" s="75" t="s">
        <v>363</v>
      </c>
      <c r="Q9" s="301" t="s">
        <v>360</v>
      </c>
      <c r="R9" s="395">
        <v>8000</v>
      </c>
      <c r="S9" s="395"/>
    </row>
    <row r="10" spans="1:19" ht="13.5" customHeight="1">
      <c r="A10" s="62" t="s">
        <v>77</v>
      </c>
      <c r="B10" s="28" t="s">
        <v>136</v>
      </c>
      <c r="C10" s="63">
        <f>SUM(C11:C12)</f>
        <v>24429</v>
      </c>
      <c r="D10" s="63">
        <f aca="true" t="shared" si="2" ref="D10:N10">SUM(D11:D12)</f>
        <v>24429</v>
      </c>
      <c r="E10" s="63">
        <f t="shared" si="2"/>
        <v>27487</v>
      </c>
      <c r="F10" s="63">
        <f t="shared" si="2"/>
        <v>27487</v>
      </c>
      <c r="G10" s="63">
        <f t="shared" si="2"/>
        <v>27487</v>
      </c>
      <c r="H10" s="63">
        <f t="shared" si="2"/>
        <v>27487</v>
      </c>
      <c r="I10" s="63">
        <f t="shared" si="2"/>
        <v>27487</v>
      </c>
      <c r="J10" s="63">
        <f t="shared" si="2"/>
        <v>27487</v>
      </c>
      <c r="K10" s="63">
        <f t="shared" si="2"/>
        <v>27488</v>
      </c>
      <c r="L10" s="63">
        <f t="shared" si="2"/>
        <v>27488</v>
      </c>
      <c r="M10" s="63">
        <f t="shared" si="2"/>
        <v>27489</v>
      </c>
      <c r="N10" s="63">
        <f t="shared" si="2"/>
        <v>27489</v>
      </c>
      <c r="O10" s="216">
        <f t="shared" si="1"/>
        <v>323734</v>
      </c>
      <c r="P10" s="300">
        <v>4</v>
      </c>
      <c r="Q10" s="301" t="s">
        <v>361</v>
      </c>
      <c r="R10" s="395">
        <v>29991</v>
      </c>
      <c r="S10" s="395"/>
    </row>
    <row r="11" spans="1:19" ht="13.5" customHeight="1">
      <c r="A11" s="177" t="s">
        <v>130</v>
      </c>
      <c r="B11" s="28" t="s">
        <v>137</v>
      </c>
      <c r="C11" s="63">
        <v>15000</v>
      </c>
      <c r="D11" s="63">
        <v>15000</v>
      </c>
      <c r="E11" s="63">
        <v>18058</v>
      </c>
      <c r="F11" s="63">
        <v>18058</v>
      </c>
      <c r="G11" s="63">
        <v>18058</v>
      </c>
      <c r="H11" s="63">
        <v>18058</v>
      </c>
      <c r="I11" s="63">
        <v>18058</v>
      </c>
      <c r="J11" s="63">
        <v>18058</v>
      </c>
      <c r="K11" s="63">
        <v>18058</v>
      </c>
      <c r="L11" s="63">
        <v>18058</v>
      </c>
      <c r="M11" s="63">
        <v>18059</v>
      </c>
      <c r="N11" s="63">
        <v>18059</v>
      </c>
      <c r="O11" s="216">
        <f t="shared" si="1"/>
        <v>210582</v>
      </c>
      <c r="P11" s="75" t="s">
        <v>364</v>
      </c>
      <c r="Q11" s="299"/>
      <c r="R11" s="389"/>
      <c r="S11" s="390"/>
    </row>
    <row r="12" spans="1:19" ht="13.5" customHeight="1">
      <c r="A12" s="177" t="s">
        <v>131</v>
      </c>
      <c r="B12" s="28" t="s">
        <v>138</v>
      </c>
      <c r="C12" s="63">
        <v>9429</v>
      </c>
      <c r="D12" s="63">
        <v>9429</v>
      </c>
      <c r="E12" s="63">
        <v>9429</v>
      </c>
      <c r="F12" s="63">
        <v>9429</v>
      </c>
      <c r="G12" s="63">
        <v>9429</v>
      </c>
      <c r="H12" s="63">
        <v>9429</v>
      </c>
      <c r="I12" s="63">
        <v>9429</v>
      </c>
      <c r="J12" s="63">
        <v>9429</v>
      </c>
      <c r="K12" s="63">
        <v>9430</v>
      </c>
      <c r="L12" s="63">
        <v>9430</v>
      </c>
      <c r="M12" s="63">
        <v>9430</v>
      </c>
      <c r="N12" s="63">
        <v>9430</v>
      </c>
      <c r="O12" s="216">
        <f t="shared" si="1"/>
        <v>113152</v>
      </c>
      <c r="P12" s="75" t="s">
        <v>365</v>
      </c>
      <c r="Q12" s="299"/>
      <c r="R12" s="389"/>
      <c r="S12" s="390"/>
    </row>
    <row r="13" spans="1:19" ht="13.5" customHeight="1">
      <c r="A13" s="177" t="s">
        <v>132</v>
      </c>
      <c r="B13" s="28" t="s">
        <v>15</v>
      </c>
      <c r="C13" s="63">
        <v>0</v>
      </c>
      <c r="D13" s="63">
        <v>0</v>
      </c>
      <c r="E13" s="63">
        <v>14300</v>
      </c>
      <c r="F13" s="63">
        <v>14300</v>
      </c>
      <c r="G13" s="63">
        <v>14300</v>
      </c>
      <c r="H13" s="63">
        <v>14300</v>
      </c>
      <c r="I13" s="63">
        <v>14300</v>
      </c>
      <c r="J13" s="63">
        <v>14300</v>
      </c>
      <c r="K13" s="63">
        <v>14300</v>
      </c>
      <c r="L13" s="63">
        <v>14300</v>
      </c>
      <c r="M13" s="63">
        <v>14300</v>
      </c>
      <c r="N13" s="63">
        <v>14300</v>
      </c>
      <c r="O13" s="216">
        <f t="shared" si="1"/>
        <v>143000</v>
      </c>
      <c r="P13" s="302" t="s">
        <v>366</v>
      </c>
      <c r="Q13" s="136"/>
      <c r="R13" s="391">
        <f>SUM(R5:R12)</f>
        <v>326991</v>
      </c>
      <c r="S13" s="392"/>
    </row>
    <row r="14" spans="1:17" ht="13.5" customHeight="1">
      <c r="A14" s="177" t="s">
        <v>19</v>
      </c>
      <c r="B14" s="28" t="s">
        <v>139</v>
      </c>
      <c r="C14" s="63">
        <v>0</v>
      </c>
      <c r="D14" s="63">
        <f>D15+D16+D17</f>
        <v>0</v>
      </c>
      <c r="E14" s="63">
        <v>33755</v>
      </c>
      <c r="F14" s="63">
        <v>33755</v>
      </c>
      <c r="G14" s="63">
        <v>33755</v>
      </c>
      <c r="H14" s="63">
        <v>33755</v>
      </c>
      <c r="I14" s="63">
        <v>33755</v>
      </c>
      <c r="J14" s="63">
        <v>33755</v>
      </c>
      <c r="K14" s="63">
        <v>33755</v>
      </c>
      <c r="L14" s="63">
        <v>33755</v>
      </c>
      <c r="M14" s="63">
        <v>33755</v>
      </c>
      <c r="N14" s="63">
        <v>33755</v>
      </c>
      <c r="O14" s="216">
        <f t="shared" si="1"/>
        <v>337550</v>
      </c>
      <c r="P14" s="100"/>
      <c r="Q14" s="100"/>
    </row>
    <row r="15" spans="1:17" ht="13.5" customHeight="1">
      <c r="A15" s="177" t="s">
        <v>68</v>
      </c>
      <c r="B15" s="28" t="s">
        <v>16</v>
      </c>
      <c r="C15" s="63">
        <v>0</v>
      </c>
      <c r="D15" s="63">
        <v>0</v>
      </c>
      <c r="E15" s="63">
        <v>33755</v>
      </c>
      <c r="F15" s="63">
        <v>33755</v>
      </c>
      <c r="G15" s="63">
        <v>33755</v>
      </c>
      <c r="H15" s="63">
        <v>33755</v>
      </c>
      <c r="I15" s="63">
        <v>33755</v>
      </c>
      <c r="J15" s="63">
        <v>33755</v>
      </c>
      <c r="K15" s="63">
        <v>33755</v>
      </c>
      <c r="L15" s="63">
        <v>33755</v>
      </c>
      <c r="M15" s="63">
        <v>33755</v>
      </c>
      <c r="N15" s="270">
        <v>33755</v>
      </c>
      <c r="O15" s="216">
        <f t="shared" si="1"/>
        <v>337550</v>
      </c>
      <c r="P15" s="100"/>
      <c r="Q15" s="100"/>
    </row>
    <row r="16" spans="1:17" ht="13.5" customHeight="1">
      <c r="A16" s="177" t="s">
        <v>69</v>
      </c>
      <c r="B16" s="28" t="s">
        <v>17</v>
      </c>
      <c r="C16" s="264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270">
        <v>0</v>
      </c>
      <c r="O16" s="216">
        <f t="shared" si="1"/>
        <v>0</v>
      </c>
      <c r="P16" s="100"/>
      <c r="Q16" s="100"/>
    </row>
    <row r="17" spans="1:17" ht="13.5" customHeight="1">
      <c r="A17" s="177" t="s">
        <v>78</v>
      </c>
      <c r="B17" s="28" t="s">
        <v>140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270">
        <v>0</v>
      </c>
      <c r="O17" s="216">
        <f t="shared" si="1"/>
        <v>0</v>
      </c>
      <c r="P17" s="100"/>
      <c r="Q17" s="100"/>
    </row>
    <row r="18" spans="1:15" ht="13.5" customHeight="1">
      <c r="A18" s="177" t="s">
        <v>20</v>
      </c>
      <c r="B18" s="27" t="s">
        <v>141</v>
      </c>
      <c r="C18" s="63">
        <f>C5+C14</f>
        <v>88712</v>
      </c>
      <c r="D18" s="63">
        <f aca="true" t="shared" si="3" ref="D18:N18">D5+D14</f>
        <v>88712</v>
      </c>
      <c r="E18" s="63">
        <f t="shared" si="3"/>
        <v>192086</v>
      </c>
      <c r="F18" s="63">
        <f t="shared" si="3"/>
        <v>192086</v>
      </c>
      <c r="G18" s="63">
        <f t="shared" si="3"/>
        <v>192087</v>
      </c>
      <c r="H18" s="63">
        <f t="shared" si="3"/>
        <v>192087</v>
      </c>
      <c r="I18" s="63">
        <f t="shared" si="3"/>
        <v>192087</v>
      </c>
      <c r="J18" s="63">
        <f t="shared" si="3"/>
        <v>192087</v>
      </c>
      <c r="K18" s="63">
        <f t="shared" si="3"/>
        <v>192088</v>
      </c>
      <c r="L18" s="63">
        <f t="shared" si="3"/>
        <v>192088</v>
      </c>
      <c r="M18" s="63">
        <f t="shared" si="3"/>
        <v>192089</v>
      </c>
      <c r="N18" s="63">
        <f t="shared" si="3"/>
        <v>192090</v>
      </c>
      <c r="O18" s="216">
        <f t="shared" si="1"/>
        <v>2098299</v>
      </c>
    </row>
    <row r="19" spans="1:15" ht="13.5" customHeight="1">
      <c r="A19" s="62" t="s">
        <v>21</v>
      </c>
      <c r="B19" s="28" t="s">
        <v>244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270">
        <v>0</v>
      </c>
      <c r="O19" s="216">
        <f t="shared" si="1"/>
        <v>0</v>
      </c>
    </row>
    <row r="20" spans="1:15" ht="13.5" customHeight="1">
      <c r="A20" s="62" t="s">
        <v>22</v>
      </c>
      <c r="B20" s="28" t="s">
        <v>143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270">
        <v>0</v>
      </c>
      <c r="O20" s="216">
        <f t="shared" si="1"/>
        <v>0</v>
      </c>
    </row>
    <row r="21" spans="1:15" ht="13.5" customHeight="1">
      <c r="A21" s="62" t="s">
        <v>23</v>
      </c>
      <c r="B21" s="28" t="s">
        <v>144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270">
        <v>0</v>
      </c>
      <c r="O21" s="216">
        <f t="shared" si="1"/>
        <v>0</v>
      </c>
    </row>
    <row r="22" spans="1:15" ht="13.5" customHeight="1">
      <c r="A22" s="62"/>
      <c r="B22" s="28" t="s">
        <v>145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270">
        <v>0</v>
      </c>
      <c r="O22" s="216">
        <f t="shared" si="1"/>
        <v>0</v>
      </c>
    </row>
    <row r="23" spans="1:15" ht="13.5" customHeight="1">
      <c r="A23" s="62" t="s">
        <v>24</v>
      </c>
      <c r="B23" s="28" t="s">
        <v>146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270">
        <v>0</v>
      </c>
      <c r="O23" s="216">
        <f t="shared" si="1"/>
        <v>0</v>
      </c>
    </row>
    <row r="24" spans="1:15" ht="13.5" customHeight="1">
      <c r="A24" s="62" t="s">
        <v>25</v>
      </c>
      <c r="B24" s="27" t="s">
        <v>147</v>
      </c>
      <c r="C24" s="63">
        <f>C19+C20+C21+C23</f>
        <v>0</v>
      </c>
      <c r="D24" s="63">
        <f aca="true" t="shared" si="4" ref="D24:N24">D19+D20+D21+D23</f>
        <v>0</v>
      </c>
      <c r="E24" s="63">
        <f t="shared" si="4"/>
        <v>0</v>
      </c>
      <c r="F24" s="63">
        <f t="shared" si="4"/>
        <v>0</v>
      </c>
      <c r="G24" s="63">
        <f t="shared" si="4"/>
        <v>0</v>
      </c>
      <c r="H24" s="63">
        <f t="shared" si="4"/>
        <v>0</v>
      </c>
      <c r="I24" s="63">
        <f t="shared" si="4"/>
        <v>0</v>
      </c>
      <c r="J24" s="63">
        <f t="shared" si="4"/>
        <v>0</v>
      </c>
      <c r="K24" s="63">
        <f t="shared" si="4"/>
        <v>0</v>
      </c>
      <c r="L24" s="63">
        <f t="shared" si="4"/>
        <v>0</v>
      </c>
      <c r="M24" s="63">
        <f t="shared" si="4"/>
        <v>0</v>
      </c>
      <c r="N24" s="63">
        <f t="shared" si="4"/>
        <v>0</v>
      </c>
      <c r="O24" s="216">
        <f t="shared" si="1"/>
        <v>0</v>
      </c>
    </row>
    <row r="25" spans="1:15" ht="13.5" customHeight="1">
      <c r="A25" s="176" t="s">
        <v>26</v>
      </c>
      <c r="B25" s="289" t="s">
        <v>148</v>
      </c>
      <c r="C25" s="264">
        <f>C18+C24</f>
        <v>88712</v>
      </c>
      <c r="D25" s="264">
        <f aca="true" t="shared" si="5" ref="D25:N25">D18+D24</f>
        <v>88712</v>
      </c>
      <c r="E25" s="264">
        <f t="shared" si="5"/>
        <v>192086</v>
      </c>
      <c r="F25" s="264">
        <f t="shared" si="5"/>
        <v>192086</v>
      </c>
      <c r="G25" s="264">
        <f t="shared" si="5"/>
        <v>192087</v>
      </c>
      <c r="H25" s="264">
        <f t="shared" si="5"/>
        <v>192087</v>
      </c>
      <c r="I25" s="264">
        <f t="shared" si="5"/>
        <v>192087</v>
      </c>
      <c r="J25" s="264">
        <f t="shared" si="5"/>
        <v>192087</v>
      </c>
      <c r="K25" s="264">
        <f t="shared" si="5"/>
        <v>192088</v>
      </c>
      <c r="L25" s="264">
        <f t="shared" si="5"/>
        <v>192088</v>
      </c>
      <c r="M25" s="264">
        <f t="shared" si="5"/>
        <v>192089</v>
      </c>
      <c r="N25" s="264">
        <f t="shared" si="5"/>
        <v>192090</v>
      </c>
      <c r="O25" s="253">
        <f t="shared" si="1"/>
        <v>2098299</v>
      </c>
    </row>
    <row r="26" spans="1:15" ht="13.5" customHeight="1">
      <c r="A26" s="62"/>
      <c r="B26" s="2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179"/>
      <c r="O26" s="63"/>
    </row>
    <row r="27" spans="1:15" ht="13.5" customHeight="1">
      <c r="A27" s="62"/>
      <c r="B27" s="5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179"/>
      <c r="O27" s="63"/>
    </row>
    <row r="28" spans="1:15" ht="13.5" customHeight="1">
      <c r="A28" s="62"/>
      <c r="B28" s="13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3.5" customHeight="1">
      <c r="A29" s="62"/>
      <c r="B29" s="13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3.5" customHeight="1">
      <c r="A30" s="62"/>
      <c r="B30" s="13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3.5" customHeight="1">
      <c r="A31" s="62"/>
      <c r="B31" s="13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3.5" customHeight="1">
      <c r="A32" s="62"/>
      <c r="B32" s="13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5">
      <c r="A33" s="62"/>
      <c r="B33" s="13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5">
      <c r="A34" s="62"/>
      <c r="B34" s="133"/>
      <c r="C34" s="24"/>
      <c r="D34" s="94"/>
      <c r="E34" s="94"/>
      <c r="F34" s="94"/>
      <c r="G34" s="94"/>
      <c r="H34" s="94"/>
      <c r="I34" s="270"/>
      <c r="J34" s="270"/>
      <c r="K34" s="270"/>
      <c r="L34" s="270"/>
      <c r="M34" s="270"/>
      <c r="N34" s="270"/>
      <c r="O34" s="270"/>
    </row>
    <row r="35" spans="1:15" ht="15">
      <c r="A35" s="62"/>
      <c r="B35" s="133"/>
      <c r="C35" s="24"/>
      <c r="D35" s="94"/>
      <c r="E35" s="94"/>
      <c r="F35" s="94"/>
      <c r="G35" s="94"/>
      <c r="H35" s="94"/>
      <c r="I35" s="270"/>
      <c r="J35" s="270"/>
      <c r="K35" s="270"/>
      <c r="L35" s="270"/>
      <c r="M35" s="270"/>
      <c r="N35" s="270"/>
      <c r="O35" s="270"/>
    </row>
    <row r="36" spans="1:15" ht="15">
      <c r="A36" s="62"/>
      <c r="B36" s="56"/>
      <c r="C36" s="24"/>
      <c r="D36" s="24"/>
      <c r="E36" s="24"/>
      <c r="F36" s="24"/>
      <c r="G36" s="24"/>
      <c r="H36" s="24"/>
      <c r="I36" s="264"/>
      <c r="J36" s="264"/>
      <c r="K36" s="264"/>
      <c r="L36" s="264"/>
      <c r="M36" s="264"/>
      <c r="N36" s="264"/>
      <c r="O36" s="264"/>
    </row>
    <row r="37" spans="1:15" ht="15">
      <c r="A37" s="228"/>
      <c r="B37" s="229"/>
      <c r="C37" s="230"/>
      <c r="D37" s="231"/>
      <c r="E37" s="231"/>
      <c r="F37" s="231"/>
      <c r="G37" s="231"/>
      <c r="H37" s="231"/>
      <c r="I37" s="63"/>
      <c r="J37" s="63"/>
      <c r="K37" s="63"/>
      <c r="L37" s="63"/>
      <c r="M37" s="63"/>
      <c r="N37" s="63"/>
      <c r="O37" s="63"/>
    </row>
    <row r="38" spans="1:26" s="233" customFormat="1" ht="15">
      <c r="A38" s="62"/>
      <c r="B38" s="92"/>
      <c r="C38" s="6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100"/>
      <c r="Q38" s="100"/>
      <c r="R38" s="100"/>
      <c r="S38"/>
      <c r="T38"/>
      <c r="U38"/>
      <c r="V38"/>
      <c r="W38"/>
      <c r="X38"/>
      <c r="Y38"/>
      <c r="Z38"/>
    </row>
    <row r="40" ht="21" customHeight="1"/>
    <row r="50" spans="22:26" ht="15">
      <c r="V50" s="233"/>
      <c r="W50" s="233"/>
      <c r="X50" s="233"/>
      <c r="Y50" s="233"/>
      <c r="Z50" s="233"/>
    </row>
    <row r="51" spans="18:21" ht="15">
      <c r="R51" s="233"/>
      <c r="S51" s="233"/>
      <c r="T51" s="233"/>
      <c r="U51" s="233"/>
    </row>
  </sheetData>
  <sheetProtection/>
  <mergeCells count="15">
    <mergeCell ref="A1:G1"/>
    <mergeCell ref="A2:G2"/>
    <mergeCell ref="L1:O2"/>
    <mergeCell ref="N3:O3"/>
    <mergeCell ref="R4:S4"/>
    <mergeCell ref="R12:S12"/>
    <mergeCell ref="R13:S13"/>
    <mergeCell ref="V1:Y2"/>
    <mergeCell ref="R6:S6"/>
    <mergeCell ref="R7:S7"/>
    <mergeCell ref="R8:S8"/>
    <mergeCell ref="R9:S9"/>
    <mergeCell ref="R10:S10"/>
    <mergeCell ref="R11:S11"/>
    <mergeCell ref="R5:S5"/>
  </mergeCells>
  <printOptions/>
  <pageMargins left="0.5118110236220472" right="0.4583333333333333" top="0.4" bottom="0.38" header="0.31496062992125984" footer="0.31496062992125984"/>
  <pageSetup horizontalDpi="600" verticalDpi="600" orientation="landscape" paperSize="9" scale="90" r:id="rId1"/>
  <headerFooter>
    <oddFooter>&amp;R&amp;P/&amp;N
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69"/>
  <sheetViews>
    <sheetView view="pageLayout" zoomScale="0" zoomScalePageLayoutView="0" workbookViewId="0" topLeftCell="A1">
      <selection activeCell="D1" sqref="D1:F2"/>
    </sheetView>
  </sheetViews>
  <sheetFormatPr defaultColWidth="9.140625" defaultRowHeight="15"/>
  <cols>
    <col min="1" max="1" width="5.28125" style="3" customWidth="1"/>
    <col min="2" max="2" width="46.140625" style="2" customWidth="1"/>
    <col min="3" max="4" width="11.7109375" style="0" customWidth="1"/>
    <col min="5" max="5" width="8.7109375" style="0" customWidth="1"/>
    <col min="6" max="6" width="12.7109375" style="0" customWidth="1"/>
    <col min="7" max="7" width="28.57421875" style="0" customWidth="1"/>
  </cols>
  <sheetData>
    <row r="1" spans="1:6" ht="15" customHeight="1">
      <c r="A1" s="303" t="s">
        <v>150</v>
      </c>
      <c r="B1" s="304"/>
      <c r="C1" s="304"/>
      <c r="D1" s="306" t="s">
        <v>368</v>
      </c>
      <c r="E1" s="306"/>
      <c r="F1" s="307"/>
    </row>
    <row r="2" spans="1:6" ht="15" customHeight="1">
      <c r="A2" s="303" t="s">
        <v>249</v>
      </c>
      <c r="B2" s="305"/>
      <c r="C2" s="305"/>
      <c r="D2" s="307"/>
      <c r="E2" s="307"/>
      <c r="F2" s="307"/>
    </row>
    <row r="3" spans="1:6" ht="23.25" customHeight="1">
      <c r="A3" s="132"/>
      <c r="B3" s="168" t="s">
        <v>52</v>
      </c>
      <c r="C3" s="169"/>
      <c r="D3" s="91"/>
      <c r="E3" s="91"/>
      <c r="F3" s="91" t="s">
        <v>39</v>
      </c>
    </row>
    <row r="4" spans="1:6" ht="22.5">
      <c r="A4" s="243" t="s">
        <v>37</v>
      </c>
      <c r="B4" s="244" t="s">
        <v>38</v>
      </c>
      <c r="C4" s="244" t="s">
        <v>315</v>
      </c>
      <c r="D4" s="244" t="s">
        <v>316</v>
      </c>
      <c r="E4" s="244" t="s">
        <v>317</v>
      </c>
      <c r="F4" s="243" t="s">
        <v>318</v>
      </c>
    </row>
    <row r="5" spans="1:6" ht="12.75" customHeight="1">
      <c r="A5" s="62" t="s">
        <v>18</v>
      </c>
      <c r="B5" s="28" t="s">
        <v>103</v>
      </c>
      <c r="C5" s="24">
        <v>535614</v>
      </c>
      <c r="D5" s="24">
        <v>0</v>
      </c>
      <c r="E5" s="24">
        <v>0</v>
      </c>
      <c r="F5" s="24">
        <f>C5+D5+E5</f>
        <v>535614</v>
      </c>
    </row>
    <row r="6" spans="1:6" ht="12.75" customHeight="1">
      <c r="A6" s="62" t="s">
        <v>19</v>
      </c>
      <c r="B6" s="28" t="s">
        <v>212</v>
      </c>
      <c r="C6" s="94">
        <v>31416</v>
      </c>
      <c r="D6" s="94">
        <v>0</v>
      </c>
      <c r="E6" s="94">
        <v>0</v>
      </c>
      <c r="F6" s="24">
        <f aca="true" t="shared" si="0" ref="F6:F31">C6+D6+E6</f>
        <v>31416</v>
      </c>
    </row>
    <row r="7" spans="1:6" ht="12.75" customHeight="1">
      <c r="A7" s="62" t="s">
        <v>68</v>
      </c>
      <c r="B7" s="28" t="s">
        <v>105</v>
      </c>
      <c r="C7" s="94">
        <v>31416</v>
      </c>
      <c r="D7" s="94">
        <f>D8+D9+D10</f>
        <v>0</v>
      </c>
      <c r="E7" s="94">
        <f>E8+E9+E10</f>
        <v>0</v>
      </c>
      <c r="F7" s="24">
        <f t="shared" si="0"/>
        <v>31416</v>
      </c>
    </row>
    <row r="8" spans="1:6" ht="12.75" customHeight="1">
      <c r="A8" s="62" t="s">
        <v>106</v>
      </c>
      <c r="B8" s="28" t="s">
        <v>207</v>
      </c>
      <c r="C8" s="94">
        <v>31416</v>
      </c>
      <c r="D8" s="94">
        <v>0</v>
      </c>
      <c r="E8" s="94">
        <v>0</v>
      </c>
      <c r="F8" s="24">
        <f t="shared" si="0"/>
        <v>31416</v>
      </c>
    </row>
    <row r="9" spans="1:7" ht="12.75" customHeight="1">
      <c r="A9" s="62" t="s">
        <v>107</v>
      </c>
      <c r="B9" s="28" t="s">
        <v>110</v>
      </c>
      <c r="C9" s="94">
        <v>0</v>
      </c>
      <c r="D9" s="94">
        <v>0</v>
      </c>
      <c r="E9" s="94">
        <v>0</v>
      </c>
      <c r="F9" s="24">
        <f t="shared" si="0"/>
        <v>0</v>
      </c>
      <c r="G9" s="66"/>
    </row>
    <row r="10" spans="1:7" ht="12.75" customHeight="1">
      <c r="A10" s="62" t="s">
        <v>108</v>
      </c>
      <c r="B10" s="28" t="s">
        <v>111</v>
      </c>
      <c r="C10" s="94">
        <v>0</v>
      </c>
      <c r="D10" s="94">
        <v>0</v>
      </c>
      <c r="E10" s="94">
        <v>0</v>
      </c>
      <c r="F10" s="24">
        <f t="shared" si="0"/>
        <v>0</v>
      </c>
      <c r="G10" s="66"/>
    </row>
    <row r="11" spans="1:7" ht="12.75" customHeight="1">
      <c r="A11" s="62" t="s">
        <v>20</v>
      </c>
      <c r="B11" s="28" t="s">
        <v>112</v>
      </c>
      <c r="C11" s="94">
        <v>0</v>
      </c>
      <c r="D11" s="94">
        <v>0</v>
      </c>
      <c r="E11" s="94">
        <v>0</v>
      </c>
      <c r="F11" s="24">
        <f t="shared" si="0"/>
        <v>0</v>
      </c>
      <c r="G11" s="66"/>
    </row>
    <row r="12" spans="1:7" ht="12.75" customHeight="1">
      <c r="A12" s="62" t="s">
        <v>21</v>
      </c>
      <c r="B12" s="28" t="s">
        <v>113</v>
      </c>
      <c r="C12" s="94">
        <v>772901</v>
      </c>
      <c r="D12" s="94">
        <v>47799</v>
      </c>
      <c r="E12" s="94">
        <v>0</v>
      </c>
      <c r="F12" s="24">
        <f t="shared" si="0"/>
        <v>820700</v>
      </c>
      <c r="G12" s="66"/>
    </row>
    <row r="13" spans="1:7" ht="12.75" customHeight="1">
      <c r="A13" s="62"/>
      <c r="B13" s="28" t="s">
        <v>47</v>
      </c>
      <c r="C13" s="94">
        <v>247000</v>
      </c>
      <c r="D13" s="94">
        <v>0</v>
      </c>
      <c r="E13" s="94">
        <v>0</v>
      </c>
      <c r="F13" s="24">
        <f t="shared" si="0"/>
        <v>247000</v>
      </c>
      <c r="G13" s="66"/>
    </row>
    <row r="14" spans="1:7" ht="12.75" customHeight="1">
      <c r="A14" s="62"/>
      <c r="B14" s="28" t="s">
        <v>48</v>
      </c>
      <c r="C14" s="94">
        <v>80000</v>
      </c>
      <c r="D14" s="94">
        <v>0</v>
      </c>
      <c r="E14" s="94">
        <v>0</v>
      </c>
      <c r="F14" s="24">
        <f t="shared" si="0"/>
        <v>80000</v>
      </c>
      <c r="G14" s="66"/>
    </row>
    <row r="15" spans="1:7" ht="12.75" customHeight="1">
      <c r="A15" s="62"/>
      <c r="B15" s="28" t="s">
        <v>49</v>
      </c>
      <c r="C15" s="270">
        <f>445000-47799</f>
        <v>397201</v>
      </c>
      <c r="D15" s="270">
        <v>47799</v>
      </c>
      <c r="E15" s="94">
        <v>0</v>
      </c>
      <c r="F15" s="24">
        <f t="shared" si="0"/>
        <v>445000</v>
      </c>
      <c r="G15" s="66"/>
    </row>
    <row r="16" spans="1:7" ht="12.75" customHeight="1">
      <c r="A16" s="62"/>
      <c r="B16" s="28" t="s">
        <v>85</v>
      </c>
      <c r="C16" s="94">
        <v>2000</v>
      </c>
      <c r="D16" s="94">
        <v>0</v>
      </c>
      <c r="E16" s="94">
        <v>0</v>
      </c>
      <c r="F16" s="24">
        <f t="shared" si="0"/>
        <v>2000</v>
      </c>
      <c r="G16" s="66"/>
    </row>
    <row r="17" spans="1:7" ht="12.75" customHeight="1">
      <c r="A17" s="62"/>
      <c r="B17" s="28" t="s">
        <v>50</v>
      </c>
      <c r="C17" s="94">
        <v>42000</v>
      </c>
      <c r="D17" s="94">
        <v>0</v>
      </c>
      <c r="E17" s="94">
        <v>0</v>
      </c>
      <c r="F17" s="24">
        <f t="shared" si="0"/>
        <v>42000</v>
      </c>
      <c r="G17" s="66"/>
    </row>
    <row r="18" spans="1:7" ht="12.75" customHeight="1">
      <c r="A18" s="62" t="s">
        <v>22</v>
      </c>
      <c r="B18" s="28" t="s">
        <v>114</v>
      </c>
      <c r="C18" s="94">
        <v>175448</v>
      </c>
      <c r="D18" s="94">
        <v>3620</v>
      </c>
      <c r="E18" s="94">
        <v>0</v>
      </c>
      <c r="F18" s="24">
        <f t="shared" si="0"/>
        <v>179068</v>
      </c>
      <c r="G18" s="66"/>
    </row>
    <row r="19" spans="1:7" ht="12.75" customHeight="1">
      <c r="A19" s="62" t="s">
        <v>23</v>
      </c>
      <c r="B19" s="28" t="s">
        <v>115</v>
      </c>
      <c r="C19" s="94">
        <v>60000</v>
      </c>
      <c r="D19" s="94">
        <v>0</v>
      </c>
      <c r="E19" s="94">
        <v>0</v>
      </c>
      <c r="F19" s="24">
        <f t="shared" si="0"/>
        <v>60000</v>
      </c>
      <c r="G19" s="66"/>
    </row>
    <row r="20" spans="1:7" ht="12.75" customHeight="1">
      <c r="A20" s="62" t="s">
        <v>24</v>
      </c>
      <c r="B20" s="28" t="s">
        <v>116</v>
      </c>
      <c r="C20" s="94">
        <v>0</v>
      </c>
      <c r="D20" s="94">
        <v>0</v>
      </c>
      <c r="E20" s="94">
        <v>0</v>
      </c>
      <c r="F20" s="24">
        <f t="shared" si="0"/>
        <v>0</v>
      </c>
      <c r="G20" s="66"/>
    </row>
    <row r="21" spans="1:7" ht="12.75" customHeight="1">
      <c r="A21" s="62" t="s">
        <v>25</v>
      </c>
      <c r="B21" s="28" t="s">
        <v>117</v>
      </c>
      <c r="C21" s="94">
        <v>29991</v>
      </c>
      <c r="D21" s="94">
        <v>0</v>
      </c>
      <c r="E21" s="94">
        <v>0</v>
      </c>
      <c r="F21" s="24">
        <f t="shared" si="0"/>
        <v>29991</v>
      </c>
      <c r="G21" s="66"/>
    </row>
    <row r="22" spans="1:7" ht="12.75" customHeight="1">
      <c r="A22" s="176" t="s">
        <v>26</v>
      </c>
      <c r="B22" s="27" t="s">
        <v>118</v>
      </c>
      <c r="C22" s="94">
        <f>C5+C6+C11+C12+C18+C19+C20+C21</f>
        <v>1605370</v>
      </c>
      <c r="D22" s="94">
        <f>D5+D6+D11+D12+D18+D19+D20+D21</f>
        <v>51419</v>
      </c>
      <c r="E22" s="94">
        <f>E5+E6+E11+E12+E18+E19+E20+E21</f>
        <v>0</v>
      </c>
      <c r="F22" s="24">
        <f t="shared" si="0"/>
        <v>1656789</v>
      </c>
      <c r="G22" s="66"/>
    </row>
    <row r="23" spans="1:7" ht="12.75" customHeight="1">
      <c r="A23" s="62" t="s">
        <v>27</v>
      </c>
      <c r="B23" s="28" t="s">
        <v>119</v>
      </c>
      <c r="C23" s="94">
        <v>0</v>
      </c>
      <c r="D23" s="94">
        <v>0</v>
      </c>
      <c r="E23" s="94">
        <v>0</v>
      </c>
      <c r="F23" s="24">
        <f t="shared" si="0"/>
        <v>0</v>
      </c>
      <c r="G23" s="66"/>
    </row>
    <row r="24" spans="1:7" ht="12.75" customHeight="1">
      <c r="A24" s="62" t="s">
        <v>28</v>
      </c>
      <c r="B24" s="28" t="s">
        <v>120</v>
      </c>
      <c r="C24" s="94">
        <v>0</v>
      </c>
      <c r="D24" s="94">
        <v>0</v>
      </c>
      <c r="E24" s="94">
        <v>0</v>
      </c>
      <c r="F24" s="24">
        <f t="shared" si="0"/>
        <v>0</v>
      </c>
      <c r="G24" s="66"/>
    </row>
    <row r="25" spans="1:7" ht="12.75" customHeight="1">
      <c r="A25" s="62" t="s">
        <v>29</v>
      </c>
      <c r="B25" s="28" t="s">
        <v>208</v>
      </c>
      <c r="C25" s="94">
        <v>370048</v>
      </c>
      <c r="D25" s="94">
        <v>0</v>
      </c>
      <c r="E25" s="94">
        <v>0</v>
      </c>
      <c r="F25" s="24">
        <f t="shared" si="0"/>
        <v>370048</v>
      </c>
      <c r="G25" s="66"/>
    </row>
    <row r="26" spans="1:7" ht="12.75" customHeight="1">
      <c r="A26" s="62" t="s">
        <v>30</v>
      </c>
      <c r="B26" s="28" t="s">
        <v>122</v>
      </c>
      <c r="C26" s="94">
        <v>0</v>
      </c>
      <c r="D26" s="94">
        <v>0</v>
      </c>
      <c r="E26" s="94">
        <v>0</v>
      </c>
      <c r="F26" s="24">
        <f t="shared" si="0"/>
        <v>0</v>
      </c>
      <c r="G26" s="66"/>
    </row>
    <row r="27" spans="1:7" ht="12.75" customHeight="1">
      <c r="A27" s="62"/>
      <c r="B27" s="28" t="s">
        <v>123</v>
      </c>
      <c r="C27" s="94">
        <v>0</v>
      </c>
      <c r="D27" s="94">
        <v>0</v>
      </c>
      <c r="E27" s="94">
        <v>0</v>
      </c>
      <c r="F27" s="24">
        <f t="shared" si="0"/>
        <v>0</v>
      </c>
      <c r="G27" s="66"/>
    </row>
    <row r="28" spans="1:7" ht="12.75" customHeight="1">
      <c r="A28" s="62" t="s">
        <v>31</v>
      </c>
      <c r="B28" s="28" t="s">
        <v>124</v>
      </c>
      <c r="C28" s="94">
        <v>0</v>
      </c>
      <c r="D28" s="94">
        <v>0</v>
      </c>
      <c r="E28" s="94">
        <v>0</v>
      </c>
      <c r="F28" s="24">
        <f t="shared" si="0"/>
        <v>0</v>
      </c>
      <c r="G28" s="66"/>
    </row>
    <row r="29" spans="1:7" ht="12.75" customHeight="1">
      <c r="A29" s="62" t="s">
        <v>32</v>
      </c>
      <c r="B29" s="28" t="s">
        <v>125</v>
      </c>
      <c r="C29" s="94">
        <v>0</v>
      </c>
      <c r="D29" s="94">
        <v>0</v>
      </c>
      <c r="E29" s="94">
        <v>0</v>
      </c>
      <c r="F29" s="24">
        <f t="shared" si="0"/>
        <v>0</v>
      </c>
      <c r="G29" s="66"/>
    </row>
    <row r="30" spans="1:7" ht="12.75" customHeight="1">
      <c r="A30" s="62" t="s">
        <v>33</v>
      </c>
      <c r="B30" s="27" t="s">
        <v>126</v>
      </c>
      <c r="C30" s="94">
        <f>C23+C24+C25+C26+C28+C29</f>
        <v>370048</v>
      </c>
      <c r="D30" s="94">
        <f>D23+D24+D25+D26+D28+D29</f>
        <v>0</v>
      </c>
      <c r="E30" s="94">
        <f>E23+E24+E25+E26+E28+E29</f>
        <v>0</v>
      </c>
      <c r="F30" s="24">
        <f t="shared" si="0"/>
        <v>370048</v>
      </c>
      <c r="G30" s="66"/>
    </row>
    <row r="31" spans="1:7" ht="12.75" customHeight="1">
      <c r="A31" s="62" t="s">
        <v>34</v>
      </c>
      <c r="B31" s="27" t="s">
        <v>127</v>
      </c>
      <c r="C31" s="94">
        <f>C22+C30</f>
        <v>1975418</v>
      </c>
      <c r="D31" s="94">
        <f>D22+D30</f>
        <v>51419</v>
      </c>
      <c r="E31" s="94">
        <f>E22+E30</f>
        <v>0</v>
      </c>
      <c r="F31" s="24">
        <f t="shared" si="0"/>
        <v>2026837</v>
      </c>
      <c r="G31" s="66"/>
    </row>
    <row r="32" spans="1:7" ht="12.75" customHeight="1">
      <c r="A32" s="62"/>
      <c r="B32" s="28"/>
      <c r="C32" s="94"/>
      <c r="D32" s="94"/>
      <c r="E32" s="94"/>
      <c r="F32" s="24"/>
      <c r="G32" s="66"/>
    </row>
    <row r="33" spans="1:7" ht="12.75" customHeight="1">
      <c r="A33" s="62"/>
      <c r="B33" s="27"/>
      <c r="C33" s="24"/>
      <c r="D33" s="24"/>
      <c r="E33" s="24"/>
      <c r="F33" s="24"/>
      <c r="G33" s="66"/>
    </row>
    <row r="34" spans="1:7" ht="12.75" customHeight="1">
      <c r="A34" s="131"/>
      <c r="B34" s="32"/>
      <c r="C34" s="24"/>
      <c r="D34" s="24"/>
      <c r="E34" s="94"/>
      <c r="F34" s="24"/>
      <c r="G34" s="66"/>
    </row>
    <row r="35" spans="2:6" ht="28.5" customHeight="1">
      <c r="B35" s="88" t="s">
        <v>12</v>
      </c>
      <c r="C35" s="89"/>
      <c r="F35" s="91" t="s">
        <v>39</v>
      </c>
    </row>
    <row r="36" spans="1:8" ht="22.5">
      <c r="A36" s="243" t="s">
        <v>37</v>
      </c>
      <c r="B36" s="244" t="s">
        <v>38</v>
      </c>
      <c r="C36" s="244" t="s">
        <v>315</v>
      </c>
      <c r="D36" s="244" t="s">
        <v>316</v>
      </c>
      <c r="E36" s="244" t="s">
        <v>317</v>
      </c>
      <c r="F36" s="243" t="s">
        <v>318</v>
      </c>
      <c r="G36" s="66"/>
      <c r="H36" s="66"/>
    </row>
    <row r="37" spans="1:6" ht="12.75" customHeight="1">
      <c r="A37" s="162" t="s">
        <v>18</v>
      </c>
      <c r="B37" s="178" t="s">
        <v>129</v>
      </c>
      <c r="C37" s="216">
        <f>C38+C39+C40+C41+C42+C45</f>
        <v>925261</v>
      </c>
      <c r="D37" s="216">
        <f>D38+D39+D40+D41+D42+D45</f>
        <v>49768</v>
      </c>
      <c r="E37" s="216">
        <f>E38+E39+E40+E41+E42+E45</f>
        <v>0</v>
      </c>
      <c r="F37" s="24">
        <f>C37+D37+E37</f>
        <v>975029</v>
      </c>
    </row>
    <row r="38" spans="1:7" ht="12.75" customHeight="1">
      <c r="A38" s="62" t="s">
        <v>73</v>
      </c>
      <c r="B38" s="28" t="s">
        <v>13</v>
      </c>
      <c r="C38" s="63">
        <v>73538</v>
      </c>
      <c r="D38" s="63">
        <v>0</v>
      </c>
      <c r="E38" s="63">
        <v>0</v>
      </c>
      <c r="F38" s="24">
        <f aca="true" t="shared" si="1" ref="F38:F57">C38+D38+E38</f>
        <v>73538</v>
      </c>
      <c r="G38" s="76"/>
    </row>
    <row r="39" spans="1:6" ht="12.75" customHeight="1">
      <c r="A39" s="62" t="s">
        <v>74</v>
      </c>
      <c r="B39" s="28" t="s">
        <v>133</v>
      </c>
      <c r="C39" s="63">
        <v>18574</v>
      </c>
      <c r="D39" s="63">
        <v>0</v>
      </c>
      <c r="E39" s="63">
        <v>0</v>
      </c>
      <c r="F39" s="24">
        <f t="shared" si="1"/>
        <v>18574</v>
      </c>
    </row>
    <row r="40" spans="1:6" ht="12.75" customHeight="1">
      <c r="A40" s="62" t="s">
        <v>75</v>
      </c>
      <c r="B40" s="28" t="s">
        <v>134</v>
      </c>
      <c r="C40" s="63">
        <v>375725</v>
      </c>
      <c r="D40" s="63">
        <v>10458</v>
      </c>
      <c r="E40" s="63">
        <v>0</v>
      </c>
      <c r="F40" s="24">
        <f t="shared" si="1"/>
        <v>386183</v>
      </c>
    </row>
    <row r="41" spans="1:6" ht="12.75" customHeight="1">
      <c r="A41" s="62" t="s">
        <v>76</v>
      </c>
      <c r="B41" s="28" t="s">
        <v>135</v>
      </c>
      <c r="C41" s="63"/>
      <c r="D41" s="63">
        <v>30000</v>
      </c>
      <c r="E41" s="63">
        <v>0</v>
      </c>
      <c r="F41" s="24">
        <f t="shared" si="1"/>
        <v>30000</v>
      </c>
    </row>
    <row r="42" spans="1:7" ht="12.75" customHeight="1">
      <c r="A42" s="62" t="s">
        <v>77</v>
      </c>
      <c r="B42" s="28" t="s">
        <v>136</v>
      </c>
      <c r="C42" s="63">
        <f>C43+C44</f>
        <v>314424</v>
      </c>
      <c r="D42" s="63">
        <f>D43+D44</f>
        <v>9310</v>
      </c>
      <c r="E42" s="63">
        <f>E43+E44</f>
        <v>0</v>
      </c>
      <c r="F42" s="24">
        <f t="shared" si="1"/>
        <v>323734</v>
      </c>
      <c r="G42" s="66"/>
    </row>
    <row r="43" spans="1:6" ht="12.75" customHeight="1">
      <c r="A43" s="177" t="s">
        <v>130</v>
      </c>
      <c r="B43" s="28" t="s">
        <v>137</v>
      </c>
      <c r="C43" s="63">
        <f>210582-9310</f>
        <v>201272</v>
      </c>
      <c r="D43" s="63">
        <v>9310</v>
      </c>
      <c r="E43" s="63">
        <v>0</v>
      </c>
      <c r="F43" s="24">
        <f t="shared" si="1"/>
        <v>210582</v>
      </c>
    </row>
    <row r="44" spans="1:6" ht="12.75" customHeight="1">
      <c r="A44" s="177" t="s">
        <v>131</v>
      </c>
      <c r="B44" s="28" t="s">
        <v>138</v>
      </c>
      <c r="C44" s="63">
        <v>113152</v>
      </c>
      <c r="D44" s="63">
        <v>0</v>
      </c>
      <c r="E44" s="63">
        <v>0</v>
      </c>
      <c r="F44" s="24">
        <f t="shared" si="1"/>
        <v>113152</v>
      </c>
    </row>
    <row r="45" spans="1:6" ht="12.75" customHeight="1">
      <c r="A45" s="177" t="s">
        <v>132</v>
      </c>
      <c r="B45" s="28" t="s">
        <v>15</v>
      </c>
      <c r="C45" s="63">
        <v>143000</v>
      </c>
      <c r="D45" s="63">
        <v>0</v>
      </c>
      <c r="E45" s="63">
        <v>0</v>
      </c>
      <c r="F45" s="24">
        <f t="shared" si="1"/>
        <v>143000</v>
      </c>
    </row>
    <row r="46" spans="1:6" ht="12.75" customHeight="1">
      <c r="A46" s="177" t="s">
        <v>19</v>
      </c>
      <c r="B46" s="28" t="s">
        <v>139</v>
      </c>
      <c r="C46" s="63">
        <v>328167</v>
      </c>
      <c r="D46" s="63">
        <f>D47+D48+D49</f>
        <v>0</v>
      </c>
      <c r="E46" s="63">
        <f>E47+E48+E49</f>
        <v>0</v>
      </c>
      <c r="F46" s="24">
        <f t="shared" si="1"/>
        <v>328167</v>
      </c>
    </row>
    <row r="47" spans="1:7" ht="12.75" customHeight="1">
      <c r="A47" s="177" t="s">
        <v>68</v>
      </c>
      <c r="B47" s="28" t="s">
        <v>16</v>
      </c>
      <c r="C47" s="63">
        <v>328167</v>
      </c>
      <c r="D47" s="63">
        <v>0</v>
      </c>
      <c r="E47" s="63">
        <v>0</v>
      </c>
      <c r="F47" s="24">
        <f t="shared" si="1"/>
        <v>328167</v>
      </c>
      <c r="G47" s="76"/>
    </row>
    <row r="48" spans="1:6" ht="12.75" customHeight="1">
      <c r="A48" s="177" t="s">
        <v>69</v>
      </c>
      <c r="B48" s="28" t="s">
        <v>17</v>
      </c>
      <c r="C48" s="94">
        <v>0</v>
      </c>
      <c r="D48" s="63">
        <v>0</v>
      </c>
      <c r="E48" s="63">
        <v>0</v>
      </c>
      <c r="F48" s="24">
        <f t="shared" si="1"/>
        <v>0</v>
      </c>
    </row>
    <row r="49" spans="1:6" ht="12.75" customHeight="1">
      <c r="A49" s="177" t="s">
        <v>78</v>
      </c>
      <c r="B49" s="28" t="s">
        <v>140</v>
      </c>
      <c r="C49" s="63">
        <v>0</v>
      </c>
      <c r="D49" s="63">
        <v>0</v>
      </c>
      <c r="E49" s="63">
        <v>0</v>
      </c>
      <c r="F49" s="24">
        <f t="shared" si="1"/>
        <v>0</v>
      </c>
    </row>
    <row r="50" spans="1:7" ht="12.75" customHeight="1">
      <c r="A50" s="177" t="s">
        <v>20</v>
      </c>
      <c r="B50" s="27" t="s">
        <v>141</v>
      </c>
      <c r="C50" s="63">
        <f>C37+C46</f>
        <v>1253428</v>
      </c>
      <c r="D50" s="63">
        <f>D37+D46</f>
        <v>49768</v>
      </c>
      <c r="E50" s="63">
        <f>E37+E46</f>
        <v>0</v>
      </c>
      <c r="F50" s="24">
        <f t="shared" si="1"/>
        <v>1303196</v>
      </c>
      <c r="G50" s="66"/>
    </row>
    <row r="51" spans="1:7" ht="12.75" customHeight="1">
      <c r="A51" s="62" t="s">
        <v>21</v>
      </c>
      <c r="B51" s="28" t="s">
        <v>142</v>
      </c>
      <c r="C51" s="63">
        <v>0</v>
      </c>
      <c r="D51" s="63">
        <v>0</v>
      </c>
      <c r="E51" s="63">
        <v>0</v>
      </c>
      <c r="F51" s="24">
        <f t="shared" si="1"/>
        <v>0</v>
      </c>
      <c r="G51" s="66"/>
    </row>
    <row r="52" spans="1:6" ht="12.75" customHeight="1">
      <c r="A52" s="62" t="s">
        <v>22</v>
      </c>
      <c r="B52" s="28" t="s">
        <v>143</v>
      </c>
      <c r="C52" s="63">
        <v>0</v>
      </c>
      <c r="D52" s="63">
        <v>0</v>
      </c>
      <c r="E52" s="63">
        <v>0</v>
      </c>
      <c r="F52" s="24">
        <f t="shared" si="1"/>
        <v>0</v>
      </c>
    </row>
    <row r="53" spans="1:6" ht="12.75" customHeight="1">
      <c r="A53" s="62" t="s">
        <v>23</v>
      </c>
      <c r="B53" s="28" t="s">
        <v>144</v>
      </c>
      <c r="C53" s="63">
        <v>723641</v>
      </c>
      <c r="D53" s="63">
        <v>0</v>
      </c>
      <c r="E53" s="63">
        <v>0</v>
      </c>
      <c r="F53" s="24">
        <f t="shared" si="1"/>
        <v>723641</v>
      </c>
    </row>
    <row r="54" spans="1:6" ht="12.75" customHeight="1">
      <c r="A54" s="62"/>
      <c r="B54" s="28" t="s">
        <v>145</v>
      </c>
      <c r="C54" s="63">
        <v>723641</v>
      </c>
      <c r="D54" s="63">
        <v>0</v>
      </c>
      <c r="E54" s="63">
        <v>0</v>
      </c>
      <c r="F54" s="24">
        <f t="shared" si="1"/>
        <v>723641</v>
      </c>
    </row>
    <row r="55" spans="1:6" ht="12.75" customHeight="1">
      <c r="A55" s="62" t="s">
        <v>24</v>
      </c>
      <c r="B55" s="28" t="s">
        <v>146</v>
      </c>
      <c r="C55" s="63">
        <v>0</v>
      </c>
      <c r="D55" s="63">
        <v>0</v>
      </c>
      <c r="E55" s="63">
        <v>0</v>
      </c>
      <c r="F55" s="24">
        <f t="shared" si="1"/>
        <v>0</v>
      </c>
    </row>
    <row r="56" spans="1:6" ht="12.75" customHeight="1">
      <c r="A56" s="62" t="s">
        <v>25</v>
      </c>
      <c r="B56" s="27" t="s">
        <v>147</v>
      </c>
      <c r="C56" s="63">
        <f>C51+C52+C53+C55</f>
        <v>723641</v>
      </c>
      <c r="D56" s="63">
        <f>D51+D52+D53+D55</f>
        <v>0</v>
      </c>
      <c r="E56" s="63">
        <f>E51+E52+E53+E55</f>
        <v>0</v>
      </c>
      <c r="F56" s="24">
        <f t="shared" si="1"/>
        <v>723641</v>
      </c>
    </row>
    <row r="57" spans="1:7" ht="12.75" customHeight="1">
      <c r="A57" s="62" t="s">
        <v>26</v>
      </c>
      <c r="B57" s="27" t="s">
        <v>148</v>
      </c>
      <c r="C57" s="63">
        <f>C50+C56</f>
        <v>1977069</v>
      </c>
      <c r="D57" s="63">
        <f>D50+D56</f>
        <v>49768</v>
      </c>
      <c r="E57" s="63">
        <f>E50+E56</f>
        <v>0</v>
      </c>
      <c r="F57" s="24">
        <f t="shared" si="1"/>
        <v>2026837</v>
      </c>
      <c r="G57" s="66"/>
    </row>
    <row r="58" spans="1:6" ht="12.75" customHeight="1">
      <c r="A58" s="62"/>
      <c r="B58" s="28"/>
      <c r="C58" s="63"/>
      <c r="D58" s="63"/>
      <c r="E58" s="63"/>
      <c r="F58" s="179"/>
    </row>
    <row r="59" spans="1:6" ht="12.75" customHeight="1">
      <c r="A59" s="62"/>
      <c r="B59" s="56"/>
      <c r="C59" s="63"/>
      <c r="D59" s="63"/>
      <c r="E59" s="63"/>
      <c r="F59" s="179"/>
    </row>
    <row r="60" spans="1:6" ht="12.75" customHeight="1">
      <c r="A60" s="62"/>
      <c r="B60" s="34"/>
      <c r="C60" s="65"/>
      <c r="D60" s="65"/>
      <c r="E60" s="65"/>
      <c r="F60" s="179"/>
    </row>
    <row r="61" spans="1:6" ht="12.75" customHeight="1">
      <c r="A61" s="177"/>
      <c r="B61" s="163"/>
      <c r="C61" s="137"/>
      <c r="D61" s="137"/>
      <c r="E61" s="164"/>
      <c r="F61" s="137"/>
    </row>
    <row r="62" spans="1:3" ht="15">
      <c r="A62" s="8"/>
      <c r="B62" s="9"/>
      <c r="C62" s="31"/>
    </row>
    <row r="63" spans="1:3" ht="15">
      <c r="A63" s="8"/>
      <c r="B63" s="29"/>
      <c r="C63" s="30"/>
    </row>
    <row r="64" spans="1:3" ht="15">
      <c r="A64" s="8"/>
      <c r="B64" s="29"/>
      <c r="C64" s="30"/>
    </row>
    <row r="65" spans="1:5" ht="30" customHeight="1">
      <c r="A65" s="11"/>
      <c r="B65" s="35"/>
      <c r="C65" s="36"/>
      <c r="D65" s="12"/>
      <c r="E65" s="12"/>
    </row>
    <row r="66" spans="1:5" ht="15">
      <c r="A66" s="11"/>
      <c r="B66" s="37"/>
      <c r="C66" s="38"/>
      <c r="D66" s="12"/>
      <c r="E66" s="12"/>
    </row>
    <row r="67" spans="1:5" ht="15">
      <c r="A67" s="11"/>
      <c r="B67" s="35"/>
      <c r="C67" s="39"/>
      <c r="D67" s="12"/>
      <c r="E67" s="12"/>
    </row>
    <row r="68" spans="1:5" ht="15">
      <c r="A68" s="11"/>
      <c r="B68" s="35"/>
      <c r="C68" s="39"/>
      <c r="D68" s="12"/>
      <c r="E68" s="12"/>
    </row>
    <row r="69" spans="1:3" ht="15">
      <c r="A69" s="8"/>
      <c r="B69" s="9"/>
      <c r="C69" s="10"/>
    </row>
  </sheetData>
  <sheetProtection/>
  <mergeCells count="3">
    <mergeCell ref="A2:C2"/>
    <mergeCell ref="A1:C1"/>
    <mergeCell ref="D1:F2"/>
  </mergeCells>
  <printOptions/>
  <pageMargins left="0.31496062992125984" right="0.31496062992125984" top="0.1968503937007874" bottom="0.2362204724409449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46"/>
  <sheetViews>
    <sheetView view="pageBreakPreview" zoomScale="90" zoomScaleSheetLayoutView="9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:H2"/>
    </sheetView>
  </sheetViews>
  <sheetFormatPr defaultColWidth="9.140625" defaultRowHeight="15"/>
  <cols>
    <col min="1" max="1" width="3.8515625" style="0" customWidth="1"/>
    <col min="2" max="2" width="33.8515625" style="0" customWidth="1"/>
    <col min="3" max="3" width="11.28125" style="0" customWidth="1"/>
    <col min="4" max="4" width="10.8515625" style="0" customWidth="1"/>
    <col min="5" max="7" width="8.7109375" style="0" customWidth="1"/>
    <col min="8" max="8" width="11.140625" style="0" bestFit="1" customWidth="1"/>
  </cols>
  <sheetData>
    <row r="1" spans="1:8" ht="15">
      <c r="A1" s="303" t="s">
        <v>150</v>
      </c>
      <c r="B1" s="304"/>
      <c r="C1" s="304"/>
      <c r="D1" s="180"/>
      <c r="E1" s="309" t="s">
        <v>369</v>
      </c>
      <c r="F1" s="307"/>
      <c r="G1" s="307"/>
      <c r="H1" s="307"/>
    </row>
    <row r="2" spans="1:8" ht="15">
      <c r="A2" s="303" t="s">
        <v>250</v>
      </c>
      <c r="B2" s="305"/>
      <c r="C2" s="305"/>
      <c r="D2" s="154"/>
      <c r="E2" s="307"/>
      <c r="F2" s="307"/>
      <c r="G2" s="307"/>
      <c r="H2" s="307"/>
    </row>
    <row r="3" spans="1:8" ht="25.5" customHeight="1">
      <c r="A3" s="132"/>
      <c r="B3" s="168" t="s">
        <v>52</v>
      </c>
      <c r="C3" s="169"/>
      <c r="D3" s="91"/>
      <c r="E3" s="91"/>
      <c r="F3" s="170"/>
      <c r="G3" s="308" t="s">
        <v>153</v>
      </c>
      <c r="H3" s="308"/>
    </row>
    <row r="4" spans="1:8" ht="45">
      <c r="A4" s="243" t="s">
        <v>152</v>
      </c>
      <c r="B4" s="244" t="s">
        <v>38</v>
      </c>
      <c r="C4" s="244" t="s">
        <v>313</v>
      </c>
      <c r="D4" s="244" t="s">
        <v>309</v>
      </c>
      <c r="E4" s="244" t="s">
        <v>310</v>
      </c>
      <c r="F4" s="244" t="s">
        <v>311</v>
      </c>
      <c r="G4" s="244" t="s">
        <v>312</v>
      </c>
      <c r="H4" s="245" t="s">
        <v>314</v>
      </c>
    </row>
    <row r="5" spans="1:8" ht="16.5" customHeight="1">
      <c r="A5" s="62" t="s">
        <v>18</v>
      </c>
      <c r="B5" s="28" t="s">
        <v>214</v>
      </c>
      <c r="C5" s="137">
        <v>535614</v>
      </c>
      <c r="D5" s="94">
        <v>0</v>
      </c>
      <c r="E5" s="94">
        <v>0</v>
      </c>
      <c r="F5" s="94">
        <v>0</v>
      </c>
      <c r="G5" s="94">
        <v>0</v>
      </c>
      <c r="H5" s="138">
        <f aca="true" t="shared" si="0" ref="H5:H22">D5+E5+F5+G5+C5</f>
        <v>535614</v>
      </c>
    </row>
    <row r="6" spans="1:8" ht="16.5" customHeight="1">
      <c r="A6" s="62" t="s">
        <v>19</v>
      </c>
      <c r="B6" s="28" t="s">
        <v>213</v>
      </c>
      <c r="C6" s="137">
        <v>1272</v>
      </c>
      <c r="D6" s="94">
        <v>30144</v>
      </c>
      <c r="E6" s="94">
        <v>0</v>
      </c>
      <c r="F6" s="94">
        <v>0</v>
      </c>
      <c r="G6" s="94">
        <v>0</v>
      </c>
      <c r="H6" s="138">
        <f t="shared" si="0"/>
        <v>31416</v>
      </c>
    </row>
    <row r="7" spans="1:8" ht="16.5" customHeight="1">
      <c r="A7" s="62" t="s">
        <v>20</v>
      </c>
      <c r="B7" s="28" t="s">
        <v>151</v>
      </c>
      <c r="C7" s="137">
        <v>0</v>
      </c>
      <c r="D7" s="94">
        <v>0</v>
      </c>
      <c r="E7" s="94">
        <v>0</v>
      </c>
      <c r="F7" s="94">
        <v>0</v>
      </c>
      <c r="G7" s="94">
        <v>0</v>
      </c>
      <c r="H7" s="138">
        <f t="shared" si="0"/>
        <v>0</v>
      </c>
    </row>
    <row r="8" spans="1:8" ht="16.5" customHeight="1">
      <c r="A8" s="62" t="s">
        <v>21</v>
      </c>
      <c r="B8" s="28" t="s">
        <v>113</v>
      </c>
      <c r="C8" s="137">
        <v>820700</v>
      </c>
      <c r="D8" s="94">
        <v>0</v>
      </c>
      <c r="E8" s="94">
        <v>0</v>
      </c>
      <c r="F8" s="94">
        <v>0</v>
      </c>
      <c r="G8" s="94">
        <v>0</v>
      </c>
      <c r="H8" s="138">
        <f t="shared" si="0"/>
        <v>820700</v>
      </c>
    </row>
    <row r="9" spans="1:8" ht="16.5" customHeight="1">
      <c r="A9" s="62" t="s">
        <v>22</v>
      </c>
      <c r="B9" s="28" t="s">
        <v>211</v>
      </c>
      <c r="C9" s="137">
        <v>141724</v>
      </c>
      <c r="D9" s="94">
        <v>0</v>
      </c>
      <c r="E9" s="94">
        <v>30504</v>
      </c>
      <c r="F9" s="94">
        <v>5662</v>
      </c>
      <c r="G9" s="94">
        <v>1178</v>
      </c>
      <c r="H9" s="138">
        <f t="shared" si="0"/>
        <v>179068</v>
      </c>
    </row>
    <row r="10" spans="1:8" ht="16.5" customHeight="1">
      <c r="A10" s="62" t="s">
        <v>23</v>
      </c>
      <c r="B10" s="28" t="s">
        <v>215</v>
      </c>
      <c r="C10" s="137">
        <v>60000</v>
      </c>
      <c r="D10" s="94">
        <v>0</v>
      </c>
      <c r="E10" s="94">
        <v>0</v>
      </c>
      <c r="F10" s="94">
        <v>0</v>
      </c>
      <c r="G10" s="94">
        <v>0</v>
      </c>
      <c r="H10" s="138">
        <f t="shared" si="0"/>
        <v>60000</v>
      </c>
    </row>
    <row r="11" spans="1:8" ht="16.5" customHeight="1">
      <c r="A11" s="62" t="s">
        <v>24</v>
      </c>
      <c r="B11" s="28" t="s">
        <v>116</v>
      </c>
      <c r="C11" s="137">
        <v>0</v>
      </c>
      <c r="D11" s="94">
        <v>0</v>
      </c>
      <c r="E11" s="94">
        <v>0</v>
      </c>
      <c r="F11" s="94">
        <v>0</v>
      </c>
      <c r="G11" s="94">
        <v>0</v>
      </c>
      <c r="H11" s="138">
        <f t="shared" si="0"/>
        <v>0</v>
      </c>
    </row>
    <row r="12" spans="1:8" ht="16.5" customHeight="1">
      <c r="A12" s="62" t="s">
        <v>25</v>
      </c>
      <c r="B12" s="28" t="s">
        <v>117</v>
      </c>
      <c r="C12" s="137">
        <v>29991</v>
      </c>
      <c r="D12" s="94">
        <v>0</v>
      </c>
      <c r="E12" s="94">
        <v>0</v>
      </c>
      <c r="F12" s="94">
        <v>0</v>
      </c>
      <c r="G12" s="94">
        <v>0</v>
      </c>
      <c r="H12" s="138">
        <f t="shared" si="0"/>
        <v>29991</v>
      </c>
    </row>
    <row r="13" spans="1:8" ht="16.5" customHeight="1">
      <c r="A13" s="176" t="s">
        <v>26</v>
      </c>
      <c r="B13" s="27" t="s">
        <v>118</v>
      </c>
      <c r="C13" s="94">
        <f>C5+C6+C7+C8+C9+C10+C11+C12</f>
        <v>1589301</v>
      </c>
      <c r="D13" s="94">
        <f>D5+D6+D7+D8+D9+D10+D11+D12</f>
        <v>30144</v>
      </c>
      <c r="E13" s="94">
        <f>E5+E6+E7+E8+E9+E10+E11+E12</f>
        <v>30504</v>
      </c>
      <c r="F13" s="94">
        <f>F5+F6+F7+F8+F9+F10+F11+F12</f>
        <v>5662</v>
      </c>
      <c r="G13" s="94">
        <f>G5+G6+G7+G8+G9+G10+G11+G12</f>
        <v>1178</v>
      </c>
      <c r="H13" s="138">
        <f t="shared" si="0"/>
        <v>1656789</v>
      </c>
    </row>
    <row r="14" spans="1:8" ht="16.5" customHeight="1">
      <c r="A14" s="62" t="s">
        <v>27</v>
      </c>
      <c r="B14" s="28" t="s">
        <v>119</v>
      </c>
      <c r="C14" s="137">
        <v>0</v>
      </c>
      <c r="D14" s="94">
        <v>0</v>
      </c>
      <c r="E14" s="94">
        <v>0</v>
      </c>
      <c r="F14" s="94">
        <v>0</v>
      </c>
      <c r="G14" s="94">
        <v>0</v>
      </c>
      <c r="H14" s="138">
        <f t="shared" si="0"/>
        <v>0</v>
      </c>
    </row>
    <row r="15" spans="1:8" ht="16.5" customHeight="1">
      <c r="A15" s="62" t="s">
        <v>28</v>
      </c>
      <c r="B15" s="28" t="s">
        <v>120</v>
      </c>
      <c r="C15" s="137">
        <v>0</v>
      </c>
      <c r="D15" s="94">
        <v>0</v>
      </c>
      <c r="E15" s="94">
        <v>0</v>
      </c>
      <c r="F15" s="94">
        <v>0</v>
      </c>
      <c r="G15" s="94">
        <v>0</v>
      </c>
      <c r="H15" s="138">
        <f t="shared" si="0"/>
        <v>0</v>
      </c>
    </row>
    <row r="16" spans="1:8" ht="16.5" customHeight="1">
      <c r="A16" s="62" t="s">
        <v>29</v>
      </c>
      <c r="B16" s="28" t="s">
        <v>208</v>
      </c>
      <c r="C16" s="137">
        <v>370048</v>
      </c>
      <c r="D16" s="94">
        <v>0</v>
      </c>
      <c r="E16" s="94">
        <v>0</v>
      </c>
      <c r="F16" s="94">
        <v>0</v>
      </c>
      <c r="G16" s="94">
        <v>0</v>
      </c>
      <c r="H16" s="138">
        <f t="shared" si="0"/>
        <v>370048</v>
      </c>
    </row>
    <row r="17" spans="1:8" ht="16.5" customHeight="1">
      <c r="A17" s="62" t="s">
        <v>30</v>
      </c>
      <c r="B17" s="28" t="s">
        <v>122</v>
      </c>
      <c r="C17" s="137">
        <v>0</v>
      </c>
      <c r="D17" s="94">
        <v>0</v>
      </c>
      <c r="E17" s="94">
        <v>0</v>
      </c>
      <c r="F17" s="94">
        <v>0</v>
      </c>
      <c r="G17" s="94">
        <v>0</v>
      </c>
      <c r="H17" s="138">
        <f t="shared" si="0"/>
        <v>0</v>
      </c>
    </row>
    <row r="18" spans="1:8" ht="16.5" customHeight="1">
      <c r="A18" s="62"/>
      <c r="B18" s="28" t="s">
        <v>123</v>
      </c>
      <c r="C18" s="137">
        <v>0</v>
      </c>
      <c r="D18" s="94">
        <v>0</v>
      </c>
      <c r="E18" s="94">
        <v>0</v>
      </c>
      <c r="F18" s="94">
        <v>0</v>
      </c>
      <c r="G18" s="94">
        <v>0</v>
      </c>
      <c r="H18" s="138">
        <f t="shared" si="0"/>
        <v>0</v>
      </c>
    </row>
    <row r="19" spans="1:8" ht="16.5" customHeight="1">
      <c r="A19" s="62" t="s">
        <v>31</v>
      </c>
      <c r="B19" s="28" t="s">
        <v>124</v>
      </c>
      <c r="C19" s="137">
        <v>0</v>
      </c>
      <c r="D19" s="94">
        <v>0</v>
      </c>
      <c r="E19" s="94">
        <v>0</v>
      </c>
      <c r="F19" s="94">
        <v>0</v>
      </c>
      <c r="G19" s="94">
        <v>0</v>
      </c>
      <c r="H19" s="138">
        <f t="shared" si="0"/>
        <v>0</v>
      </c>
    </row>
    <row r="20" spans="1:8" ht="24.75" customHeight="1">
      <c r="A20" s="62" t="s">
        <v>32</v>
      </c>
      <c r="B20" s="28" t="s">
        <v>125</v>
      </c>
      <c r="C20" s="137">
        <v>0</v>
      </c>
      <c r="D20" s="94">
        <v>0</v>
      </c>
      <c r="E20" s="94">
        <v>0</v>
      </c>
      <c r="F20" s="94">
        <v>0</v>
      </c>
      <c r="G20" s="94">
        <v>0</v>
      </c>
      <c r="H20" s="138">
        <f t="shared" si="0"/>
        <v>0</v>
      </c>
    </row>
    <row r="21" spans="1:8" ht="16.5" customHeight="1">
      <c r="A21" s="62" t="s">
        <v>33</v>
      </c>
      <c r="B21" s="27" t="s">
        <v>126</v>
      </c>
      <c r="C21" s="94">
        <f>C14+C15+C16+C17+C19+C20</f>
        <v>370048</v>
      </c>
      <c r="D21" s="94">
        <f>D14+D15+D16+D17+D19+D20</f>
        <v>0</v>
      </c>
      <c r="E21" s="94">
        <f>E14+E15+E16+E17+E19+E20</f>
        <v>0</v>
      </c>
      <c r="F21" s="94">
        <f>F14+F15+F16+F17+F19+F20</f>
        <v>0</v>
      </c>
      <c r="G21" s="94">
        <f>G14+G15+G16+G17+G19+G20</f>
        <v>0</v>
      </c>
      <c r="H21" s="138">
        <f t="shared" si="0"/>
        <v>370048</v>
      </c>
    </row>
    <row r="22" spans="1:8" ht="26.25" customHeight="1">
      <c r="A22" s="62" t="s">
        <v>34</v>
      </c>
      <c r="B22" s="27" t="s">
        <v>127</v>
      </c>
      <c r="C22" s="94">
        <f>C13+C21</f>
        <v>1959349</v>
      </c>
      <c r="D22" s="94">
        <f>D13+D21</f>
        <v>30144</v>
      </c>
      <c r="E22" s="94">
        <f>E13+E21</f>
        <v>30504</v>
      </c>
      <c r="F22" s="94">
        <f>F13+F21</f>
        <v>5662</v>
      </c>
      <c r="G22" s="94">
        <f>G13+G21</f>
        <v>1178</v>
      </c>
      <c r="H22" s="138">
        <f t="shared" si="0"/>
        <v>2026837</v>
      </c>
    </row>
    <row r="23" spans="1:8" ht="16.5" customHeight="1">
      <c r="A23" s="62"/>
      <c r="B23" s="27"/>
      <c r="C23" s="94"/>
      <c r="D23" s="94"/>
      <c r="E23" s="94"/>
      <c r="F23" s="94"/>
      <c r="G23" s="94"/>
      <c r="H23" s="94"/>
    </row>
    <row r="24" spans="1:8" ht="15">
      <c r="A24" s="131"/>
      <c r="B24" s="32"/>
      <c r="C24" s="164"/>
      <c r="D24" s="24"/>
      <c r="E24" s="24"/>
      <c r="F24" s="94"/>
      <c r="G24" s="24"/>
      <c r="H24" s="164"/>
    </row>
    <row r="25" spans="1:8" ht="28.5" customHeight="1">
      <c r="A25" s="3"/>
      <c r="B25" s="88" t="s">
        <v>12</v>
      </c>
      <c r="C25" s="17"/>
      <c r="D25" s="246"/>
      <c r="E25" s="17"/>
      <c r="F25" s="17"/>
      <c r="G25" s="251"/>
      <c r="H25" s="252" t="s">
        <v>153</v>
      </c>
    </row>
    <row r="26" spans="1:8" ht="45">
      <c r="A26" s="243" t="s">
        <v>152</v>
      </c>
      <c r="B26" s="244" t="s">
        <v>38</v>
      </c>
      <c r="C26" s="244" t="s">
        <v>313</v>
      </c>
      <c r="D26" s="244" t="s">
        <v>309</v>
      </c>
      <c r="E26" s="244" t="s">
        <v>310</v>
      </c>
      <c r="F26" s="244" t="s">
        <v>311</v>
      </c>
      <c r="G26" s="244" t="s">
        <v>312</v>
      </c>
      <c r="H26" s="245" t="s">
        <v>314</v>
      </c>
    </row>
    <row r="27" spans="1:8" ht="16.5" customHeight="1">
      <c r="A27" s="162" t="s">
        <v>18</v>
      </c>
      <c r="B27" s="178" t="s">
        <v>129</v>
      </c>
      <c r="C27" s="137">
        <f>C28+C29+C30+C31+C32+C33</f>
        <v>804991</v>
      </c>
      <c r="D27" s="137">
        <f>D28+D29+D30+D31+D32+D33</f>
        <v>29268</v>
      </c>
      <c r="E27" s="137">
        <f>E28+E29+E30+E31+E32+E33</f>
        <v>113200</v>
      </c>
      <c r="F27" s="137">
        <f>F28+F29+F30+F31+F32+F33</f>
        <v>24392</v>
      </c>
      <c r="G27" s="137">
        <f>G28+G29+G30+G31+G32+G33</f>
        <v>3178</v>
      </c>
      <c r="H27" s="253">
        <f aca="true" t="shared" si="1" ref="H27:H45">D27+E27+F27+G27+C27</f>
        <v>975029</v>
      </c>
    </row>
    <row r="28" spans="1:8" ht="24" customHeight="1">
      <c r="A28" s="62" t="s">
        <v>73</v>
      </c>
      <c r="B28" s="28" t="s">
        <v>206</v>
      </c>
      <c r="C28" s="137">
        <v>53673</v>
      </c>
      <c r="D28" s="63">
        <v>19865</v>
      </c>
      <c r="E28" s="63">
        <v>0</v>
      </c>
      <c r="F28" s="63">
        <v>0</v>
      </c>
      <c r="G28" s="94">
        <v>0</v>
      </c>
      <c r="H28" s="253">
        <f t="shared" si="1"/>
        <v>73538</v>
      </c>
    </row>
    <row r="29" spans="1:8" ht="16.5" customHeight="1">
      <c r="A29" s="62" t="s">
        <v>74</v>
      </c>
      <c r="B29" s="28" t="s">
        <v>209</v>
      </c>
      <c r="C29" s="137">
        <v>13471</v>
      </c>
      <c r="D29" s="63">
        <v>5103</v>
      </c>
      <c r="E29" s="63">
        <v>0</v>
      </c>
      <c r="F29" s="63">
        <v>0</v>
      </c>
      <c r="G29" s="94">
        <v>0</v>
      </c>
      <c r="H29" s="253">
        <f t="shared" si="1"/>
        <v>18574</v>
      </c>
    </row>
    <row r="30" spans="1:8" ht="16.5" customHeight="1">
      <c r="A30" s="62" t="s">
        <v>75</v>
      </c>
      <c r="B30" s="28" t="s">
        <v>210</v>
      </c>
      <c r="C30" s="137">
        <v>241113</v>
      </c>
      <c r="D30" s="63">
        <v>4300</v>
      </c>
      <c r="E30" s="63">
        <v>113200</v>
      </c>
      <c r="F30" s="63">
        <v>24392</v>
      </c>
      <c r="G30" s="94">
        <v>3178</v>
      </c>
      <c r="H30" s="253">
        <f t="shared" si="1"/>
        <v>386183</v>
      </c>
    </row>
    <row r="31" spans="1:8" ht="16.5" customHeight="1">
      <c r="A31" s="62" t="s">
        <v>76</v>
      </c>
      <c r="B31" s="28" t="s">
        <v>216</v>
      </c>
      <c r="C31" s="137">
        <v>30000</v>
      </c>
      <c r="D31" s="63">
        <v>0</v>
      </c>
      <c r="E31" s="63">
        <v>0</v>
      </c>
      <c r="F31" s="63">
        <v>0</v>
      </c>
      <c r="G31" s="94">
        <v>0</v>
      </c>
      <c r="H31" s="253">
        <f t="shared" si="1"/>
        <v>30000</v>
      </c>
    </row>
    <row r="32" spans="1:8" ht="15">
      <c r="A32" s="62" t="s">
        <v>77</v>
      </c>
      <c r="B32" s="28" t="s">
        <v>217</v>
      </c>
      <c r="C32" s="137">
        <v>323734</v>
      </c>
      <c r="D32" s="63">
        <v>0</v>
      </c>
      <c r="E32" s="63">
        <v>0</v>
      </c>
      <c r="F32" s="63">
        <v>0</v>
      </c>
      <c r="G32" s="94">
        <v>0</v>
      </c>
      <c r="H32" s="253">
        <f t="shared" si="1"/>
        <v>323734</v>
      </c>
    </row>
    <row r="33" spans="1:8" ht="16.5" customHeight="1">
      <c r="A33" s="177" t="s">
        <v>132</v>
      </c>
      <c r="B33" s="28" t="s">
        <v>220</v>
      </c>
      <c r="C33" s="137">
        <v>143000</v>
      </c>
      <c r="D33" s="63">
        <v>0</v>
      </c>
      <c r="E33" s="63">
        <v>0</v>
      </c>
      <c r="F33" s="63">
        <v>0</v>
      </c>
      <c r="G33" s="94">
        <v>0</v>
      </c>
      <c r="H33" s="253">
        <f t="shared" si="1"/>
        <v>143000</v>
      </c>
    </row>
    <row r="34" spans="1:8" ht="16.5" customHeight="1">
      <c r="A34" s="177" t="s">
        <v>19</v>
      </c>
      <c r="B34" s="28" t="s">
        <v>139</v>
      </c>
      <c r="C34" s="63">
        <v>327291</v>
      </c>
      <c r="D34" s="63">
        <f>D35+D36+D37</f>
        <v>876</v>
      </c>
      <c r="E34" s="63">
        <f>E35+E36+E37</f>
        <v>0</v>
      </c>
      <c r="F34" s="63">
        <f>F35+F36+F37</f>
        <v>0</v>
      </c>
      <c r="G34" s="63">
        <f>G35+G36+G37</f>
        <v>0</v>
      </c>
      <c r="H34" s="253">
        <f t="shared" si="1"/>
        <v>328167</v>
      </c>
    </row>
    <row r="35" spans="1:8" ht="16.5" customHeight="1">
      <c r="A35" s="177" t="s">
        <v>68</v>
      </c>
      <c r="B35" s="28" t="s">
        <v>218</v>
      </c>
      <c r="C35" s="137">
        <v>327291</v>
      </c>
      <c r="D35" s="63">
        <v>876</v>
      </c>
      <c r="E35" s="63">
        <v>0</v>
      </c>
      <c r="F35" s="63">
        <v>0</v>
      </c>
      <c r="G35" s="94">
        <v>0</v>
      </c>
      <c r="H35" s="253">
        <f t="shared" si="1"/>
        <v>328167</v>
      </c>
    </row>
    <row r="36" spans="1:8" ht="16.5" customHeight="1">
      <c r="A36" s="177" t="s">
        <v>69</v>
      </c>
      <c r="B36" s="28" t="s">
        <v>17</v>
      </c>
      <c r="C36" s="137">
        <v>0</v>
      </c>
      <c r="D36" s="94">
        <v>0</v>
      </c>
      <c r="E36" s="63">
        <v>0</v>
      </c>
      <c r="F36" s="63">
        <v>0</v>
      </c>
      <c r="G36" s="94">
        <v>0</v>
      </c>
      <c r="H36" s="253">
        <f t="shared" si="1"/>
        <v>0</v>
      </c>
    </row>
    <row r="37" spans="1:8" ht="16.5" customHeight="1">
      <c r="A37" s="177" t="s">
        <v>78</v>
      </c>
      <c r="B37" s="28" t="s">
        <v>140</v>
      </c>
      <c r="C37" s="137">
        <v>0</v>
      </c>
      <c r="D37" s="63">
        <v>0</v>
      </c>
      <c r="E37" s="63">
        <v>0</v>
      </c>
      <c r="F37" s="63">
        <v>0</v>
      </c>
      <c r="G37" s="94">
        <v>0</v>
      </c>
      <c r="H37" s="253">
        <f t="shared" si="1"/>
        <v>0</v>
      </c>
    </row>
    <row r="38" spans="1:8" ht="16.5" customHeight="1">
      <c r="A38" s="177" t="s">
        <v>20</v>
      </c>
      <c r="B38" s="27" t="s">
        <v>141</v>
      </c>
      <c r="C38" s="63">
        <f>C27+C34</f>
        <v>1132282</v>
      </c>
      <c r="D38" s="63">
        <f>D27+D34</f>
        <v>30144</v>
      </c>
      <c r="E38" s="63">
        <f>E27+E34</f>
        <v>113200</v>
      </c>
      <c r="F38" s="63">
        <f>F27+F34</f>
        <v>24392</v>
      </c>
      <c r="G38" s="63">
        <f>G27+G34</f>
        <v>3178</v>
      </c>
      <c r="H38" s="253">
        <f t="shared" si="1"/>
        <v>1303196</v>
      </c>
    </row>
    <row r="39" spans="1:8" ht="16.5" customHeight="1">
      <c r="A39" s="62" t="s">
        <v>21</v>
      </c>
      <c r="B39" s="28" t="s">
        <v>142</v>
      </c>
      <c r="C39" s="137">
        <v>0</v>
      </c>
      <c r="D39" s="63">
        <v>0</v>
      </c>
      <c r="E39" s="63">
        <v>0</v>
      </c>
      <c r="F39" s="63">
        <v>0</v>
      </c>
      <c r="G39" s="94">
        <v>0</v>
      </c>
      <c r="H39" s="253">
        <f t="shared" si="1"/>
        <v>0</v>
      </c>
    </row>
    <row r="40" spans="1:8" ht="16.5" customHeight="1">
      <c r="A40" s="62" t="s">
        <v>22</v>
      </c>
      <c r="B40" s="28" t="s">
        <v>143</v>
      </c>
      <c r="C40" s="137">
        <v>0</v>
      </c>
      <c r="D40" s="63">
        <v>0</v>
      </c>
      <c r="E40" s="63">
        <v>0</v>
      </c>
      <c r="F40" s="63">
        <v>0</v>
      </c>
      <c r="G40" s="94">
        <v>0</v>
      </c>
      <c r="H40" s="253">
        <f t="shared" si="1"/>
        <v>0</v>
      </c>
    </row>
    <row r="41" spans="1:8" ht="16.5" customHeight="1">
      <c r="A41" s="62" t="s">
        <v>23</v>
      </c>
      <c r="B41" s="28" t="s">
        <v>219</v>
      </c>
      <c r="C41" s="137">
        <v>723641</v>
      </c>
      <c r="D41" s="63">
        <v>0</v>
      </c>
      <c r="E41" s="63">
        <v>0</v>
      </c>
      <c r="F41" s="63">
        <v>0</v>
      </c>
      <c r="G41" s="94">
        <v>0</v>
      </c>
      <c r="H41" s="253">
        <f t="shared" si="1"/>
        <v>723641</v>
      </c>
    </row>
    <row r="42" spans="1:8" ht="16.5" customHeight="1">
      <c r="A42" s="62"/>
      <c r="B42" s="28" t="s">
        <v>145</v>
      </c>
      <c r="C42" s="137">
        <v>723641</v>
      </c>
      <c r="D42" s="63">
        <v>0</v>
      </c>
      <c r="E42" s="63">
        <v>0</v>
      </c>
      <c r="F42" s="63">
        <v>0</v>
      </c>
      <c r="G42" s="94">
        <v>0</v>
      </c>
      <c r="H42" s="253">
        <f t="shared" si="1"/>
        <v>723641</v>
      </c>
    </row>
    <row r="43" spans="1:8" ht="16.5" customHeight="1">
      <c r="A43" s="62" t="s">
        <v>24</v>
      </c>
      <c r="B43" s="28" t="s">
        <v>146</v>
      </c>
      <c r="C43" s="137">
        <v>0</v>
      </c>
      <c r="D43" s="63">
        <v>0</v>
      </c>
      <c r="E43" s="63">
        <v>0</v>
      </c>
      <c r="F43" s="63">
        <v>0</v>
      </c>
      <c r="G43" s="94">
        <v>0</v>
      </c>
      <c r="H43" s="253">
        <f t="shared" si="1"/>
        <v>0</v>
      </c>
    </row>
    <row r="44" spans="1:8" ht="24.75" customHeight="1">
      <c r="A44" s="62" t="s">
        <v>25</v>
      </c>
      <c r="B44" s="27" t="s">
        <v>147</v>
      </c>
      <c r="C44" s="63">
        <f>C39+C40+C41+C43</f>
        <v>723641</v>
      </c>
      <c r="D44" s="63">
        <f>D39+D40+D41+D43</f>
        <v>0</v>
      </c>
      <c r="E44" s="63">
        <f>E39+E40+E41+E43</f>
        <v>0</v>
      </c>
      <c r="F44" s="63">
        <f>F39+F40+F41+F43</f>
        <v>0</v>
      </c>
      <c r="G44" s="63">
        <f>G39+G40+G41+G43</f>
        <v>0</v>
      </c>
      <c r="H44" s="253">
        <f t="shared" si="1"/>
        <v>723641</v>
      </c>
    </row>
    <row r="45" spans="1:8" ht="23.25">
      <c r="A45" s="62" t="s">
        <v>26</v>
      </c>
      <c r="B45" s="27" t="s">
        <v>148</v>
      </c>
      <c r="C45" s="63">
        <f>C38+C44</f>
        <v>1855923</v>
      </c>
      <c r="D45" s="63">
        <f>D38+D44</f>
        <v>30144</v>
      </c>
      <c r="E45" s="63">
        <f>E38+E44</f>
        <v>113200</v>
      </c>
      <c r="F45" s="63">
        <f>F38+F44</f>
        <v>24392</v>
      </c>
      <c r="G45" s="63">
        <f>G38+G44</f>
        <v>3178</v>
      </c>
      <c r="H45" s="253">
        <f t="shared" si="1"/>
        <v>2026837</v>
      </c>
    </row>
    <row r="46" spans="3:8" ht="15">
      <c r="C46" s="17">
        <f aca="true" t="shared" si="2" ref="C46:H46">+C22-C45</f>
        <v>103426</v>
      </c>
      <c r="D46" s="17">
        <f t="shared" si="2"/>
        <v>0</v>
      </c>
      <c r="E46" s="17">
        <f t="shared" si="2"/>
        <v>-82696</v>
      </c>
      <c r="F46" s="17">
        <f t="shared" si="2"/>
        <v>-18730</v>
      </c>
      <c r="G46" s="17">
        <f t="shared" si="2"/>
        <v>-2000</v>
      </c>
      <c r="H46" s="17">
        <f t="shared" si="2"/>
        <v>0</v>
      </c>
    </row>
  </sheetData>
  <sheetProtection/>
  <mergeCells count="4">
    <mergeCell ref="G3:H3"/>
    <mergeCell ref="E1:H2"/>
    <mergeCell ref="A1:C1"/>
    <mergeCell ref="A2:C2"/>
  </mergeCells>
  <printOptions/>
  <pageMargins left="0.47" right="0.56" top="0.37" bottom="0.37" header="0.3" footer="0.3"/>
  <pageSetup horizontalDpi="600" verticalDpi="600" orientation="portrait" paperSize="9" scale="93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A173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D1" sqref="D1"/>
      <selection pane="bottomLeft" activeCell="A1" sqref="A1:C1"/>
    </sheetView>
  </sheetViews>
  <sheetFormatPr defaultColWidth="9.140625" defaultRowHeight="15"/>
  <cols>
    <col min="1" max="1" width="7.8515625" style="0" customWidth="1"/>
    <col min="2" max="2" width="39.8515625" style="0" customWidth="1"/>
    <col min="3" max="3" width="10.57421875" style="0" customWidth="1"/>
    <col min="4" max="4" width="10.00390625" style="0" customWidth="1"/>
    <col min="6" max="6" width="10.28125" style="0" customWidth="1"/>
    <col min="7" max="7" width="7.8515625" style="0" customWidth="1"/>
    <col min="8" max="8" width="39.8515625" style="0" customWidth="1"/>
    <col min="9" max="9" width="10.57421875" style="0" customWidth="1"/>
    <col min="10" max="10" width="10.00390625" style="0" customWidth="1"/>
    <col min="12" max="12" width="10.28125" style="0" customWidth="1"/>
    <col min="13" max="13" width="7.8515625" style="0" customWidth="1"/>
    <col min="14" max="14" width="39.8515625" style="0" customWidth="1"/>
    <col min="15" max="15" width="10.57421875" style="0" customWidth="1"/>
    <col min="16" max="16" width="10.00390625" style="0" customWidth="1"/>
    <col min="18" max="18" width="10.28125" style="0" customWidth="1"/>
    <col min="19" max="19" width="7.8515625" style="0" customWidth="1"/>
    <col min="20" max="20" width="39.8515625" style="0" customWidth="1"/>
    <col min="21" max="21" width="10.57421875" style="0" customWidth="1"/>
    <col min="22" max="22" width="10.00390625" style="0" customWidth="1"/>
    <col min="24" max="24" width="10.28125" style="0" customWidth="1"/>
    <col min="25" max="25" width="7.8515625" style="0" customWidth="1"/>
    <col min="26" max="26" width="39.8515625" style="0" customWidth="1"/>
    <col min="27" max="27" width="10.57421875" style="0" customWidth="1"/>
    <col min="28" max="28" width="10.00390625" style="0" customWidth="1"/>
    <col min="30" max="30" width="10.28125" style="0" customWidth="1"/>
    <col min="31" max="31" width="7.8515625" style="0" customWidth="1"/>
    <col min="32" max="32" width="39.8515625" style="0" customWidth="1"/>
    <col min="33" max="33" width="10.57421875" style="0" customWidth="1"/>
    <col min="34" max="34" width="10.00390625" style="0" customWidth="1"/>
    <col min="36" max="36" width="10.28125" style="0" customWidth="1"/>
    <col min="37" max="37" width="7.8515625" style="0" customWidth="1"/>
    <col min="38" max="38" width="39.8515625" style="0" customWidth="1"/>
    <col min="39" max="39" width="10.57421875" style="0" customWidth="1"/>
    <col min="40" max="40" width="10.00390625" style="0" customWidth="1"/>
    <col min="42" max="42" width="10.28125" style="0" customWidth="1"/>
    <col min="43" max="43" width="9.140625" style="0" bestFit="1" customWidth="1"/>
    <col min="44" max="44" width="39.8515625" style="0" customWidth="1"/>
    <col min="45" max="45" width="8.28125" style="0" bestFit="1" customWidth="1"/>
    <col min="46" max="46" width="6.00390625" style="0" bestFit="1" customWidth="1"/>
    <col min="47" max="47" width="8.00390625" style="0" bestFit="1" customWidth="1"/>
    <col min="48" max="48" width="10.57421875" style="0" customWidth="1"/>
    <col min="49" max="49" width="10.00390625" style="0" customWidth="1"/>
    <col min="51" max="51" width="10.28125" style="0" customWidth="1"/>
  </cols>
  <sheetData>
    <row r="1" spans="1:51" s="12" customFormat="1" ht="15" customHeight="1">
      <c r="A1" s="310" t="s">
        <v>155</v>
      </c>
      <c r="B1" s="311"/>
      <c r="C1" s="311"/>
      <c r="D1" s="306" t="s">
        <v>370</v>
      </c>
      <c r="E1" s="306"/>
      <c r="F1" s="307"/>
      <c r="G1" s="310" t="s">
        <v>156</v>
      </c>
      <c r="H1" s="311"/>
      <c r="I1" s="311"/>
      <c r="J1" s="306" t="s">
        <v>371</v>
      </c>
      <c r="K1" s="306"/>
      <c r="L1" s="307"/>
      <c r="M1" s="310" t="s">
        <v>261</v>
      </c>
      <c r="N1" s="311"/>
      <c r="O1" s="311"/>
      <c r="P1" s="306" t="s">
        <v>372</v>
      </c>
      <c r="Q1" s="306"/>
      <c r="R1" s="307"/>
      <c r="S1" s="310" t="s">
        <v>157</v>
      </c>
      <c r="T1" s="311"/>
      <c r="U1" s="311"/>
      <c r="V1" s="306" t="s">
        <v>373</v>
      </c>
      <c r="W1" s="306"/>
      <c r="X1" s="307"/>
      <c r="Y1" s="310" t="s">
        <v>158</v>
      </c>
      <c r="Z1" s="311"/>
      <c r="AA1" s="311"/>
      <c r="AB1" s="306" t="s">
        <v>374</v>
      </c>
      <c r="AC1" s="306"/>
      <c r="AD1" s="307"/>
      <c r="AE1" s="310" t="s">
        <v>159</v>
      </c>
      <c r="AF1" s="311"/>
      <c r="AG1" s="311"/>
      <c r="AH1" s="306" t="s">
        <v>375</v>
      </c>
      <c r="AI1" s="306"/>
      <c r="AJ1" s="307"/>
      <c r="AK1" s="310" t="s">
        <v>54</v>
      </c>
      <c r="AL1" s="311"/>
      <c r="AM1" s="311"/>
      <c r="AN1" s="306" t="s">
        <v>376</v>
      </c>
      <c r="AO1" s="306"/>
      <c r="AP1" s="307"/>
      <c r="AQ1" s="318"/>
      <c r="AR1" s="319"/>
      <c r="AS1" s="319"/>
      <c r="AT1" s="319"/>
      <c r="AU1" s="319"/>
      <c r="AV1" s="319"/>
      <c r="AW1" s="316"/>
      <c r="AX1" s="317"/>
      <c r="AY1" s="317"/>
    </row>
    <row r="2" spans="1:51" ht="21" customHeight="1">
      <c r="A2" s="303" t="s">
        <v>249</v>
      </c>
      <c r="B2" s="305"/>
      <c r="C2" s="305"/>
      <c r="D2" s="307"/>
      <c r="E2" s="307"/>
      <c r="F2" s="307"/>
      <c r="G2" s="303" t="s">
        <v>249</v>
      </c>
      <c r="H2" s="305"/>
      <c r="I2" s="305"/>
      <c r="J2" s="307"/>
      <c r="K2" s="307"/>
      <c r="L2" s="307"/>
      <c r="M2" s="303" t="s">
        <v>249</v>
      </c>
      <c r="N2" s="305"/>
      <c r="O2" s="305"/>
      <c r="P2" s="307"/>
      <c r="Q2" s="307"/>
      <c r="R2" s="307"/>
      <c r="S2" s="303" t="s">
        <v>249</v>
      </c>
      <c r="T2" s="305"/>
      <c r="U2" s="305"/>
      <c r="V2" s="307"/>
      <c r="W2" s="307"/>
      <c r="X2" s="307"/>
      <c r="Y2" s="303" t="s">
        <v>249</v>
      </c>
      <c r="Z2" s="305"/>
      <c r="AA2" s="305"/>
      <c r="AB2" s="307"/>
      <c r="AC2" s="307"/>
      <c r="AD2" s="307"/>
      <c r="AE2" s="303" t="s">
        <v>249</v>
      </c>
      <c r="AF2" s="305"/>
      <c r="AG2" s="305"/>
      <c r="AH2" s="307"/>
      <c r="AI2" s="307"/>
      <c r="AJ2" s="307"/>
      <c r="AK2" s="303" t="s">
        <v>249</v>
      </c>
      <c r="AL2" s="305"/>
      <c r="AM2" s="305"/>
      <c r="AN2" s="307"/>
      <c r="AO2" s="307"/>
      <c r="AP2" s="307"/>
      <c r="AQ2" s="320"/>
      <c r="AR2" s="321"/>
      <c r="AS2" s="321"/>
      <c r="AT2" s="321"/>
      <c r="AU2" s="321"/>
      <c r="AV2" s="321"/>
      <c r="AW2" s="317"/>
      <c r="AX2" s="317"/>
      <c r="AY2" s="317"/>
    </row>
    <row r="3" spans="1:51" ht="32.25" customHeight="1">
      <c r="A3" s="132"/>
      <c r="B3" s="168" t="s">
        <v>52</v>
      </c>
      <c r="C3" s="169"/>
      <c r="D3" s="91"/>
      <c r="E3" s="312" t="s">
        <v>39</v>
      </c>
      <c r="F3" s="313"/>
      <c r="G3" s="132"/>
      <c r="H3" s="171" t="s">
        <v>52</v>
      </c>
      <c r="I3" s="175"/>
      <c r="J3" s="91"/>
      <c r="K3" s="312" t="s">
        <v>39</v>
      </c>
      <c r="L3" s="313"/>
      <c r="M3" s="132"/>
      <c r="N3" s="234" t="s">
        <v>52</v>
      </c>
      <c r="O3" s="235"/>
      <c r="P3" s="91"/>
      <c r="Q3" s="312" t="s">
        <v>39</v>
      </c>
      <c r="R3" s="313"/>
      <c r="S3" s="132"/>
      <c r="T3" s="171" t="s">
        <v>52</v>
      </c>
      <c r="U3" s="175"/>
      <c r="V3" s="91"/>
      <c r="W3" s="312" t="s">
        <v>39</v>
      </c>
      <c r="X3" s="313"/>
      <c r="Y3" s="132"/>
      <c r="Z3" s="171" t="s">
        <v>52</v>
      </c>
      <c r="AA3" s="175"/>
      <c r="AB3" s="91"/>
      <c r="AC3" s="312" t="s">
        <v>39</v>
      </c>
      <c r="AD3" s="313"/>
      <c r="AE3" s="132"/>
      <c r="AF3" s="171" t="s">
        <v>52</v>
      </c>
      <c r="AG3" s="175"/>
      <c r="AH3" s="91"/>
      <c r="AI3" s="312" t="s">
        <v>39</v>
      </c>
      <c r="AJ3" s="313"/>
      <c r="AK3" s="132"/>
      <c r="AL3" s="171" t="s">
        <v>52</v>
      </c>
      <c r="AM3" s="175"/>
      <c r="AN3" s="91"/>
      <c r="AO3" s="312" t="s">
        <v>39</v>
      </c>
      <c r="AP3" s="313"/>
      <c r="AQ3" s="172"/>
      <c r="AR3" s="174"/>
      <c r="AS3" s="238"/>
      <c r="AT3" s="238"/>
      <c r="AU3" s="238"/>
      <c r="AV3" s="173"/>
      <c r="AW3" s="77"/>
      <c r="AX3" s="77"/>
      <c r="AY3" s="173"/>
    </row>
    <row r="4" spans="1:53" s="154" customFormat="1" ht="22.5">
      <c r="A4" s="243" t="s">
        <v>37</v>
      </c>
      <c r="B4" s="244" t="s">
        <v>38</v>
      </c>
      <c r="C4" s="244" t="s">
        <v>315</v>
      </c>
      <c r="D4" s="244" t="s">
        <v>316</v>
      </c>
      <c r="E4" s="244" t="s">
        <v>317</v>
      </c>
      <c r="F4" s="243" t="s">
        <v>318</v>
      </c>
      <c r="G4" s="243" t="s">
        <v>37</v>
      </c>
      <c r="H4" s="244" t="s">
        <v>38</v>
      </c>
      <c r="I4" s="244" t="s">
        <v>315</v>
      </c>
      <c r="J4" s="244" t="s">
        <v>316</v>
      </c>
      <c r="K4" s="244" t="s">
        <v>317</v>
      </c>
      <c r="L4" s="243" t="s">
        <v>318</v>
      </c>
      <c r="M4" s="243" t="s">
        <v>37</v>
      </c>
      <c r="N4" s="244" t="s">
        <v>38</v>
      </c>
      <c r="O4" s="244" t="s">
        <v>315</v>
      </c>
      <c r="P4" s="244" t="s">
        <v>316</v>
      </c>
      <c r="Q4" s="244" t="s">
        <v>317</v>
      </c>
      <c r="R4" s="243" t="s">
        <v>318</v>
      </c>
      <c r="S4" s="243" t="s">
        <v>37</v>
      </c>
      <c r="T4" s="244" t="s">
        <v>38</v>
      </c>
      <c r="U4" s="244" t="s">
        <v>315</v>
      </c>
      <c r="V4" s="244" t="s">
        <v>316</v>
      </c>
      <c r="W4" s="244" t="s">
        <v>317</v>
      </c>
      <c r="X4" s="243" t="s">
        <v>318</v>
      </c>
      <c r="Y4" s="243" t="s">
        <v>37</v>
      </c>
      <c r="Z4" s="244" t="s">
        <v>38</v>
      </c>
      <c r="AA4" s="244" t="s">
        <v>315</v>
      </c>
      <c r="AB4" s="244" t="s">
        <v>316</v>
      </c>
      <c r="AC4" s="244" t="s">
        <v>317</v>
      </c>
      <c r="AD4" s="243" t="s">
        <v>318</v>
      </c>
      <c r="AE4" s="243" t="s">
        <v>37</v>
      </c>
      <c r="AF4" s="244" t="s">
        <v>38</v>
      </c>
      <c r="AG4" s="244" t="s">
        <v>315</v>
      </c>
      <c r="AH4" s="244" t="s">
        <v>316</v>
      </c>
      <c r="AI4" s="244" t="s">
        <v>317</v>
      </c>
      <c r="AJ4" s="243" t="s">
        <v>318</v>
      </c>
      <c r="AK4" s="243" t="s">
        <v>37</v>
      </c>
      <c r="AL4" s="244" t="s">
        <v>38</v>
      </c>
      <c r="AM4" s="244" t="s">
        <v>315</v>
      </c>
      <c r="AN4" s="244" t="s">
        <v>316</v>
      </c>
      <c r="AO4" s="244" t="s">
        <v>317</v>
      </c>
      <c r="AP4" s="254" t="s">
        <v>318</v>
      </c>
      <c r="AQ4" s="243" t="s">
        <v>37</v>
      </c>
      <c r="AR4" s="244" t="s">
        <v>38</v>
      </c>
      <c r="AS4" s="244" t="s">
        <v>319</v>
      </c>
      <c r="AT4" s="244" t="s">
        <v>320</v>
      </c>
      <c r="AU4" s="244" t="s">
        <v>321</v>
      </c>
      <c r="AV4" s="21"/>
      <c r="AW4" s="81"/>
      <c r="AX4" s="81"/>
      <c r="AY4" s="80"/>
      <c r="AZ4" s="80"/>
      <c r="BA4" s="80"/>
    </row>
    <row r="5" spans="1:53" ht="15" customHeight="1">
      <c r="A5" s="62" t="s">
        <v>18</v>
      </c>
      <c r="B5" s="28" t="s">
        <v>103</v>
      </c>
      <c r="C5" s="94">
        <v>0</v>
      </c>
      <c r="D5" s="94">
        <v>0</v>
      </c>
      <c r="E5" s="94">
        <v>0</v>
      </c>
      <c r="F5" s="24">
        <f>C5+D5+E5</f>
        <v>0</v>
      </c>
      <c r="G5" s="62" t="s">
        <v>18</v>
      </c>
      <c r="H5" s="28" t="s">
        <v>103</v>
      </c>
      <c r="I5" s="94">
        <v>0</v>
      </c>
      <c r="J5" s="94">
        <v>0</v>
      </c>
      <c r="K5" s="94">
        <v>0</v>
      </c>
      <c r="L5" s="24">
        <f>I5+J5+K5</f>
        <v>0</v>
      </c>
      <c r="M5" s="62" t="s">
        <v>18</v>
      </c>
      <c r="N5" s="28" t="s">
        <v>103</v>
      </c>
      <c r="O5" s="94">
        <v>0</v>
      </c>
      <c r="P5" s="94">
        <v>0</v>
      </c>
      <c r="Q5" s="94">
        <v>0</v>
      </c>
      <c r="R5" s="24">
        <f>O5+P5+Q5</f>
        <v>0</v>
      </c>
      <c r="S5" s="62" t="s">
        <v>18</v>
      </c>
      <c r="T5" s="28" t="s">
        <v>103</v>
      </c>
      <c r="U5" s="94">
        <v>0</v>
      </c>
      <c r="V5" s="94">
        <v>0</v>
      </c>
      <c r="W5" s="94">
        <v>0</v>
      </c>
      <c r="X5" s="24">
        <f>U5+V5+W5</f>
        <v>0</v>
      </c>
      <c r="Y5" s="62" t="s">
        <v>18</v>
      </c>
      <c r="Z5" s="28" t="s">
        <v>103</v>
      </c>
      <c r="AA5" s="94">
        <v>0</v>
      </c>
      <c r="AB5" s="94">
        <v>0</v>
      </c>
      <c r="AC5" s="94">
        <v>0</v>
      </c>
      <c r="AD5" s="24">
        <f>AA5+AB5+AC5</f>
        <v>0</v>
      </c>
      <c r="AE5" s="62" t="s">
        <v>18</v>
      </c>
      <c r="AF5" s="28" t="s">
        <v>103</v>
      </c>
      <c r="AG5" s="94">
        <v>0</v>
      </c>
      <c r="AH5" s="94">
        <v>0</v>
      </c>
      <c r="AI5" s="24">
        <v>0</v>
      </c>
      <c r="AJ5" s="24">
        <f>AG5+AH5+AI5</f>
        <v>0</v>
      </c>
      <c r="AK5" s="62" t="s">
        <v>18</v>
      </c>
      <c r="AL5" s="28" t="s">
        <v>103</v>
      </c>
      <c r="AM5" s="94">
        <v>0</v>
      </c>
      <c r="AN5" s="94">
        <v>0</v>
      </c>
      <c r="AO5" s="94">
        <v>0</v>
      </c>
      <c r="AP5" s="255">
        <f>AM5+AN5+AO5</f>
        <v>0</v>
      </c>
      <c r="AQ5" s="62" t="s">
        <v>18</v>
      </c>
      <c r="AR5" s="28" t="s">
        <v>103</v>
      </c>
      <c r="AS5" s="164">
        <f aca="true" t="shared" si="0" ref="AS5:AU20">+AM5+AG5+AA5+U5+O5+I5+C5</f>
        <v>0</v>
      </c>
      <c r="AT5" s="164">
        <f t="shared" si="0"/>
        <v>0</v>
      </c>
      <c r="AU5" s="164">
        <f t="shared" si="0"/>
        <v>0</v>
      </c>
      <c r="AV5" s="164">
        <f aca="true" t="shared" si="1" ref="AV5:AV23">+AP5+AJ5+AD5+X5+R5+L5+F5</f>
        <v>0</v>
      </c>
      <c r="AW5" s="83"/>
      <c r="AX5" s="84"/>
      <c r="AY5" s="84"/>
      <c r="AZ5" s="84"/>
      <c r="BA5" s="84"/>
    </row>
    <row r="6" spans="1:53" ht="15" customHeight="1">
      <c r="A6" s="62" t="s">
        <v>19</v>
      </c>
      <c r="B6" s="28" t="s">
        <v>221</v>
      </c>
      <c r="C6" s="94">
        <v>1955</v>
      </c>
      <c r="D6" s="94">
        <v>0</v>
      </c>
      <c r="E6" s="94">
        <v>0</v>
      </c>
      <c r="F6" s="24">
        <f aca="true" t="shared" si="2" ref="F6:F22">C6+D6+E6</f>
        <v>1955</v>
      </c>
      <c r="G6" s="62" t="s">
        <v>19</v>
      </c>
      <c r="H6" s="28" t="s">
        <v>104</v>
      </c>
      <c r="I6" s="94">
        <v>0</v>
      </c>
      <c r="J6" s="94">
        <v>0</v>
      </c>
      <c r="K6" s="94">
        <v>0</v>
      </c>
      <c r="L6" s="24">
        <f aca="true" t="shared" si="3" ref="L6:L22">I6+J6+K6</f>
        <v>0</v>
      </c>
      <c r="M6" s="62" t="s">
        <v>19</v>
      </c>
      <c r="N6" s="28" t="s">
        <v>104</v>
      </c>
      <c r="O6" s="94">
        <v>0</v>
      </c>
      <c r="P6" s="94">
        <v>0</v>
      </c>
      <c r="Q6" s="94">
        <v>0</v>
      </c>
      <c r="R6" s="24">
        <f aca="true" t="shared" si="4" ref="R6:R22">O6+P6+Q6</f>
        <v>0</v>
      </c>
      <c r="S6" s="62" t="s">
        <v>19</v>
      </c>
      <c r="T6" s="28" t="s">
        <v>104</v>
      </c>
      <c r="U6" s="94">
        <v>0</v>
      </c>
      <c r="V6" s="94">
        <v>0</v>
      </c>
      <c r="W6" s="94">
        <v>0</v>
      </c>
      <c r="X6" s="24">
        <f aca="true" t="shared" si="5" ref="X6:X22">U6+V6+W6</f>
        <v>0</v>
      </c>
      <c r="Y6" s="62" t="s">
        <v>19</v>
      </c>
      <c r="Z6" s="28" t="s">
        <v>104</v>
      </c>
      <c r="AA6" s="94">
        <v>0</v>
      </c>
      <c r="AB6" s="94">
        <v>0</v>
      </c>
      <c r="AC6" s="94">
        <v>0</v>
      </c>
      <c r="AD6" s="24">
        <f aca="true" t="shared" si="6" ref="AD6:AD22">AA6+AB6+AC6</f>
        <v>0</v>
      </c>
      <c r="AE6" s="62" t="s">
        <v>19</v>
      </c>
      <c r="AF6" s="28" t="s">
        <v>104</v>
      </c>
      <c r="AG6" s="94">
        <v>0</v>
      </c>
      <c r="AH6" s="94">
        <v>0</v>
      </c>
      <c r="AI6" s="94">
        <v>0</v>
      </c>
      <c r="AJ6" s="24">
        <f aca="true" t="shared" si="7" ref="AJ6:AJ22">AG6+AH6+AI6</f>
        <v>0</v>
      </c>
      <c r="AK6" s="62" t="s">
        <v>19</v>
      </c>
      <c r="AL6" s="28" t="s">
        <v>104</v>
      </c>
      <c r="AM6" s="94">
        <v>0</v>
      </c>
      <c r="AN6" s="94">
        <v>0</v>
      </c>
      <c r="AO6" s="94">
        <v>0</v>
      </c>
      <c r="AP6" s="255">
        <f aca="true" t="shared" si="8" ref="AP6:AP22">AM6+AN6+AO6</f>
        <v>0</v>
      </c>
      <c r="AQ6" s="62" t="s">
        <v>19</v>
      </c>
      <c r="AR6" s="28" t="s">
        <v>104</v>
      </c>
      <c r="AS6" s="164">
        <f t="shared" si="0"/>
        <v>1955</v>
      </c>
      <c r="AT6" s="164">
        <f t="shared" si="0"/>
        <v>0</v>
      </c>
      <c r="AU6" s="164">
        <f t="shared" si="0"/>
        <v>0</v>
      </c>
      <c r="AV6" s="164">
        <f t="shared" si="1"/>
        <v>1955</v>
      </c>
      <c r="AW6" s="85"/>
      <c r="AX6" s="86"/>
      <c r="AY6" s="86"/>
      <c r="AZ6" s="86"/>
      <c r="BA6" s="84"/>
    </row>
    <row r="7" spans="1:53" ht="15" customHeight="1">
      <c r="A7" s="62" t="s">
        <v>20</v>
      </c>
      <c r="B7" s="28" t="s">
        <v>154</v>
      </c>
      <c r="C7" s="94">
        <v>0</v>
      </c>
      <c r="D7" s="94">
        <v>0</v>
      </c>
      <c r="E7" s="94">
        <v>0</v>
      </c>
      <c r="F7" s="24">
        <f t="shared" si="2"/>
        <v>0</v>
      </c>
      <c r="G7" s="62" t="s">
        <v>20</v>
      </c>
      <c r="H7" s="28" t="s">
        <v>154</v>
      </c>
      <c r="I7" s="94">
        <v>0</v>
      </c>
      <c r="J7" s="94">
        <v>0</v>
      </c>
      <c r="K7" s="94">
        <v>0</v>
      </c>
      <c r="L7" s="24">
        <f t="shared" si="3"/>
        <v>0</v>
      </c>
      <c r="M7" s="62" t="s">
        <v>20</v>
      </c>
      <c r="N7" s="28" t="s">
        <v>154</v>
      </c>
      <c r="O7" s="94">
        <v>0</v>
      </c>
      <c r="P7" s="94">
        <v>0</v>
      </c>
      <c r="Q7" s="94">
        <v>0</v>
      </c>
      <c r="R7" s="24">
        <f t="shared" si="4"/>
        <v>0</v>
      </c>
      <c r="S7" s="62" t="s">
        <v>20</v>
      </c>
      <c r="T7" s="28" t="s">
        <v>154</v>
      </c>
      <c r="U7" s="94">
        <v>0</v>
      </c>
      <c r="V7" s="94">
        <v>0</v>
      </c>
      <c r="W7" s="94">
        <v>0</v>
      </c>
      <c r="X7" s="24">
        <f t="shared" si="5"/>
        <v>0</v>
      </c>
      <c r="Y7" s="62" t="s">
        <v>20</v>
      </c>
      <c r="Z7" s="28" t="s">
        <v>154</v>
      </c>
      <c r="AA7" s="94">
        <v>0</v>
      </c>
      <c r="AB7" s="94">
        <v>0</v>
      </c>
      <c r="AC7" s="94">
        <v>0</v>
      </c>
      <c r="AD7" s="24">
        <f t="shared" si="6"/>
        <v>0</v>
      </c>
      <c r="AE7" s="62" t="s">
        <v>20</v>
      </c>
      <c r="AF7" s="28" t="s">
        <v>154</v>
      </c>
      <c r="AG7" s="94">
        <v>0</v>
      </c>
      <c r="AH7" s="94">
        <v>0</v>
      </c>
      <c r="AI7" s="94">
        <v>0</v>
      </c>
      <c r="AJ7" s="24">
        <f t="shared" si="7"/>
        <v>0</v>
      </c>
      <c r="AK7" s="62" t="s">
        <v>20</v>
      </c>
      <c r="AL7" s="28" t="s">
        <v>154</v>
      </c>
      <c r="AM7" s="94">
        <v>0</v>
      </c>
      <c r="AN7" s="94">
        <v>0</v>
      </c>
      <c r="AO7" s="94">
        <v>0</v>
      </c>
      <c r="AP7" s="255">
        <f t="shared" si="8"/>
        <v>0</v>
      </c>
      <c r="AQ7" s="62" t="s">
        <v>20</v>
      </c>
      <c r="AR7" s="28" t="s">
        <v>154</v>
      </c>
      <c r="AS7" s="164">
        <f t="shared" si="0"/>
        <v>0</v>
      </c>
      <c r="AT7" s="164">
        <f t="shared" si="0"/>
        <v>0</v>
      </c>
      <c r="AU7" s="164">
        <f t="shared" si="0"/>
        <v>0</v>
      </c>
      <c r="AV7" s="164">
        <f t="shared" si="1"/>
        <v>0</v>
      </c>
      <c r="AW7" s="85"/>
      <c r="AX7" s="86"/>
      <c r="AY7" s="86"/>
      <c r="AZ7" s="86"/>
      <c r="BA7" s="84"/>
    </row>
    <row r="8" spans="1:53" ht="15" customHeight="1">
      <c r="A8" s="62" t="s">
        <v>21</v>
      </c>
      <c r="B8" s="28" t="s">
        <v>113</v>
      </c>
      <c r="C8" s="94">
        <v>0</v>
      </c>
      <c r="D8" s="94">
        <v>0</v>
      </c>
      <c r="E8" s="94">
        <v>0</v>
      </c>
      <c r="F8" s="24">
        <f t="shared" si="2"/>
        <v>0</v>
      </c>
      <c r="G8" s="62" t="s">
        <v>21</v>
      </c>
      <c r="H8" s="28" t="s">
        <v>113</v>
      </c>
      <c r="I8" s="94">
        <v>0</v>
      </c>
      <c r="J8" s="94">
        <v>0</v>
      </c>
      <c r="K8" s="94">
        <v>0</v>
      </c>
      <c r="L8" s="24">
        <f t="shared" si="3"/>
        <v>0</v>
      </c>
      <c r="M8" s="62" t="s">
        <v>21</v>
      </c>
      <c r="N8" s="28" t="s">
        <v>113</v>
      </c>
      <c r="O8" s="94">
        <v>0</v>
      </c>
      <c r="P8" s="94">
        <v>0</v>
      </c>
      <c r="Q8" s="94">
        <v>0</v>
      </c>
      <c r="R8" s="24">
        <f t="shared" si="4"/>
        <v>0</v>
      </c>
      <c r="S8" s="62" t="s">
        <v>21</v>
      </c>
      <c r="T8" s="28" t="s">
        <v>113</v>
      </c>
      <c r="U8" s="94">
        <v>0</v>
      </c>
      <c r="V8" s="94">
        <v>0</v>
      </c>
      <c r="W8" s="94">
        <v>0</v>
      </c>
      <c r="X8" s="24">
        <f t="shared" si="5"/>
        <v>0</v>
      </c>
      <c r="Y8" s="62" t="s">
        <v>21</v>
      </c>
      <c r="Z8" s="28" t="s">
        <v>113</v>
      </c>
      <c r="AA8" s="94">
        <v>0</v>
      </c>
      <c r="AB8" s="94">
        <v>0</v>
      </c>
      <c r="AC8" s="94">
        <v>0</v>
      </c>
      <c r="AD8" s="24">
        <f t="shared" si="6"/>
        <v>0</v>
      </c>
      <c r="AE8" s="62" t="s">
        <v>21</v>
      </c>
      <c r="AF8" s="28" t="s">
        <v>113</v>
      </c>
      <c r="AG8" s="94">
        <v>0</v>
      </c>
      <c r="AH8" s="94">
        <v>0</v>
      </c>
      <c r="AI8" s="94">
        <v>0</v>
      </c>
      <c r="AJ8" s="24">
        <f t="shared" si="7"/>
        <v>0</v>
      </c>
      <c r="AK8" s="62" t="s">
        <v>21</v>
      </c>
      <c r="AL8" s="28" t="s">
        <v>113</v>
      </c>
      <c r="AM8" s="94">
        <v>0</v>
      </c>
      <c r="AN8" s="94">
        <v>0</v>
      </c>
      <c r="AO8" s="94">
        <v>0</v>
      </c>
      <c r="AP8" s="255">
        <f t="shared" si="8"/>
        <v>0</v>
      </c>
      <c r="AQ8" s="62" t="s">
        <v>21</v>
      </c>
      <c r="AR8" s="28" t="s">
        <v>113</v>
      </c>
      <c r="AS8" s="164">
        <f t="shared" si="0"/>
        <v>0</v>
      </c>
      <c r="AT8" s="164">
        <f t="shared" si="0"/>
        <v>0</v>
      </c>
      <c r="AU8" s="164">
        <f t="shared" si="0"/>
        <v>0</v>
      </c>
      <c r="AV8" s="164">
        <f t="shared" si="1"/>
        <v>0</v>
      </c>
      <c r="AW8" s="85"/>
      <c r="AX8" s="86"/>
      <c r="AY8" s="86"/>
      <c r="AZ8" s="86"/>
      <c r="BA8" s="84"/>
    </row>
    <row r="9" spans="1:53" ht="15" customHeight="1">
      <c r="A9" s="62" t="s">
        <v>22</v>
      </c>
      <c r="B9" s="28" t="s">
        <v>211</v>
      </c>
      <c r="C9" s="94">
        <v>7540</v>
      </c>
      <c r="D9" s="94">
        <v>1207</v>
      </c>
      <c r="E9" s="94">
        <v>0</v>
      </c>
      <c r="F9" s="24">
        <f t="shared" si="2"/>
        <v>8747</v>
      </c>
      <c r="G9" s="62" t="s">
        <v>22</v>
      </c>
      <c r="H9" s="28" t="s">
        <v>114</v>
      </c>
      <c r="I9" s="94">
        <v>7691</v>
      </c>
      <c r="J9" s="94">
        <v>0</v>
      </c>
      <c r="K9" s="94">
        <v>0</v>
      </c>
      <c r="L9" s="24">
        <f t="shared" si="3"/>
        <v>7691</v>
      </c>
      <c r="M9" s="62" t="s">
        <v>22</v>
      </c>
      <c r="N9" s="28" t="s">
        <v>114</v>
      </c>
      <c r="O9" s="94">
        <v>3845</v>
      </c>
      <c r="P9" s="94">
        <v>0</v>
      </c>
      <c r="Q9" s="94">
        <v>0</v>
      </c>
      <c r="R9" s="24">
        <f t="shared" si="4"/>
        <v>3845</v>
      </c>
      <c r="S9" s="62" t="s">
        <v>22</v>
      </c>
      <c r="T9" s="28" t="s">
        <v>114</v>
      </c>
      <c r="U9" s="94">
        <v>16756</v>
      </c>
      <c r="V9" s="94">
        <v>0</v>
      </c>
      <c r="W9" s="94">
        <v>0</v>
      </c>
      <c r="X9" s="24">
        <f t="shared" si="5"/>
        <v>16756</v>
      </c>
      <c r="Y9" s="62" t="s">
        <v>22</v>
      </c>
      <c r="Z9" s="28" t="s">
        <v>114</v>
      </c>
      <c r="AA9" s="94">
        <v>13232</v>
      </c>
      <c r="AB9" s="94">
        <v>0</v>
      </c>
      <c r="AC9" s="94">
        <v>0</v>
      </c>
      <c r="AD9" s="24">
        <f t="shared" si="6"/>
        <v>13232</v>
      </c>
      <c r="AE9" s="62" t="s">
        <v>22</v>
      </c>
      <c r="AF9" s="28" t="s">
        <v>114</v>
      </c>
      <c r="AG9" s="94">
        <v>17636</v>
      </c>
      <c r="AH9" s="94">
        <v>0</v>
      </c>
      <c r="AI9" s="94">
        <v>0</v>
      </c>
      <c r="AJ9" s="24">
        <f t="shared" si="7"/>
        <v>17636</v>
      </c>
      <c r="AK9" s="62" t="s">
        <v>22</v>
      </c>
      <c r="AL9" s="28" t="s">
        <v>114</v>
      </c>
      <c r="AM9" s="94">
        <v>1600</v>
      </c>
      <c r="AN9" s="94">
        <v>0</v>
      </c>
      <c r="AO9" s="94">
        <v>0</v>
      </c>
      <c r="AP9" s="255">
        <f t="shared" si="8"/>
        <v>1600</v>
      </c>
      <c r="AQ9" s="62" t="s">
        <v>22</v>
      </c>
      <c r="AR9" s="28" t="s">
        <v>114</v>
      </c>
      <c r="AS9" s="164">
        <f t="shared" si="0"/>
        <v>68300</v>
      </c>
      <c r="AT9" s="164">
        <f t="shared" si="0"/>
        <v>1207</v>
      </c>
      <c r="AU9" s="164">
        <f t="shared" si="0"/>
        <v>0</v>
      </c>
      <c r="AV9" s="164">
        <f t="shared" si="1"/>
        <v>69507</v>
      </c>
      <c r="AW9" s="85"/>
      <c r="AX9" s="90"/>
      <c r="AY9" s="90"/>
      <c r="AZ9" s="90"/>
      <c r="BA9" s="90"/>
    </row>
    <row r="10" spans="1:53" ht="15" customHeight="1">
      <c r="A10" s="62" t="s">
        <v>23</v>
      </c>
      <c r="B10" s="28" t="s">
        <v>115</v>
      </c>
      <c r="C10" s="94">
        <v>0</v>
      </c>
      <c r="D10" s="94">
        <v>0</v>
      </c>
      <c r="E10" s="94">
        <v>0</v>
      </c>
      <c r="F10" s="24">
        <f t="shared" si="2"/>
        <v>0</v>
      </c>
      <c r="G10" s="62" t="s">
        <v>23</v>
      </c>
      <c r="H10" s="28" t="s">
        <v>115</v>
      </c>
      <c r="I10" s="94">
        <v>0</v>
      </c>
      <c r="J10" s="94">
        <v>0</v>
      </c>
      <c r="K10" s="94">
        <v>0</v>
      </c>
      <c r="L10" s="24">
        <f t="shared" si="3"/>
        <v>0</v>
      </c>
      <c r="M10" s="62" t="s">
        <v>23</v>
      </c>
      <c r="N10" s="28" t="s">
        <v>115</v>
      </c>
      <c r="O10" s="94">
        <v>0</v>
      </c>
      <c r="P10" s="94">
        <v>0</v>
      </c>
      <c r="Q10" s="94">
        <v>0</v>
      </c>
      <c r="R10" s="24">
        <f t="shared" si="4"/>
        <v>0</v>
      </c>
      <c r="S10" s="62" t="s">
        <v>23</v>
      </c>
      <c r="T10" s="28" t="s">
        <v>115</v>
      </c>
      <c r="U10" s="94">
        <v>0</v>
      </c>
      <c r="V10" s="94">
        <v>0</v>
      </c>
      <c r="W10" s="94">
        <v>0</v>
      </c>
      <c r="X10" s="24">
        <f t="shared" si="5"/>
        <v>0</v>
      </c>
      <c r="Y10" s="62" t="s">
        <v>23</v>
      </c>
      <c r="Z10" s="28" t="s">
        <v>115</v>
      </c>
      <c r="AA10" s="94">
        <v>0</v>
      </c>
      <c r="AB10" s="94">
        <v>0</v>
      </c>
      <c r="AC10" s="94">
        <v>0</v>
      </c>
      <c r="AD10" s="24">
        <f t="shared" si="6"/>
        <v>0</v>
      </c>
      <c r="AE10" s="62" t="s">
        <v>23</v>
      </c>
      <c r="AF10" s="28" t="s">
        <v>115</v>
      </c>
      <c r="AG10" s="94">
        <v>0</v>
      </c>
      <c r="AH10" s="94">
        <v>0</v>
      </c>
      <c r="AI10" s="94">
        <v>0</v>
      </c>
      <c r="AJ10" s="24">
        <f t="shared" si="7"/>
        <v>0</v>
      </c>
      <c r="AK10" s="62" t="s">
        <v>23</v>
      </c>
      <c r="AL10" s="28" t="s">
        <v>115</v>
      </c>
      <c r="AM10" s="94">
        <v>0</v>
      </c>
      <c r="AN10" s="94">
        <v>0</v>
      </c>
      <c r="AO10" s="94">
        <v>0</v>
      </c>
      <c r="AP10" s="255">
        <f t="shared" si="8"/>
        <v>0</v>
      </c>
      <c r="AQ10" s="62" t="s">
        <v>23</v>
      </c>
      <c r="AR10" s="28" t="s">
        <v>115</v>
      </c>
      <c r="AS10" s="164">
        <f t="shared" si="0"/>
        <v>0</v>
      </c>
      <c r="AT10" s="164">
        <f t="shared" si="0"/>
        <v>0</v>
      </c>
      <c r="AU10" s="164">
        <f t="shared" si="0"/>
        <v>0</v>
      </c>
      <c r="AV10" s="164">
        <f t="shared" si="1"/>
        <v>0</v>
      </c>
      <c r="AW10" s="85"/>
      <c r="AX10" s="90"/>
      <c r="AY10" s="90"/>
      <c r="AZ10" s="90"/>
      <c r="BA10" s="90"/>
    </row>
    <row r="11" spans="1:53" ht="15" customHeight="1">
      <c r="A11" s="62" t="s">
        <v>24</v>
      </c>
      <c r="B11" s="28" t="s">
        <v>116</v>
      </c>
      <c r="C11" s="94">
        <v>0</v>
      </c>
      <c r="D11" s="94">
        <v>0</v>
      </c>
      <c r="E11" s="94">
        <v>0</v>
      </c>
      <c r="F11" s="24">
        <f t="shared" si="2"/>
        <v>0</v>
      </c>
      <c r="G11" s="62" t="s">
        <v>24</v>
      </c>
      <c r="H11" s="28" t="s">
        <v>116</v>
      </c>
      <c r="I11" s="94">
        <v>0</v>
      </c>
      <c r="J11" s="94">
        <v>0</v>
      </c>
      <c r="K11" s="94">
        <v>0</v>
      </c>
      <c r="L11" s="24">
        <f t="shared" si="3"/>
        <v>0</v>
      </c>
      <c r="M11" s="62" t="s">
        <v>24</v>
      </c>
      <c r="N11" s="28" t="s">
        <v>116</v>
      </c>
      <c r="O11" s="94">
        <v>0</v>
      </c>
      <c r="P11" s="94">
        <v>0</v>
      </c>
      <c r="Q11" s="94">
        <v>0</v>
      </c>
      <c r="R11" s="24">
        <f t="shared" si="4"/>
        <v>0</v>
      </c>
      <c r="S11" s="62" t="s">
        <v>24</v>
      </c>
      <c r="T11" s="28" t="s">
        <v>116</v>
      </c>
      <c r="U11" s="94">
        <v>0</v>
      </c>
      <c r="V11" s="94">
        <v>0</v>
      </c>
      <c r="W11" s="94">
        <v>0</v>
      </c>
      <c r="X11" s="24">
        <f t="shared" si="5"/>
        <v>0</v>
      </c>
      <c r="Y11" s="62" t="s">
        <v>24</v>
      </c>
      <c r="Z11" s="28" t="s">
        <v>116</v>
      </c>
      <c r="AA11" s="94">
        <v>0</v>
      </c>
      <c r="AB11" s="94">
        <v>0</v>
      </c>
      <c r="AC11" s="94">
        <v>0</v>
      </c>
      <c r="AD11" s="24">
        <f t="shared" si="6"/>
        <v>0</v>
      </c>
      <c r="AE11" s="62" t="s">
        <v>24</v>
      </c>
      <c r="AF11" s="28" t="s">
        <v>116</v>
      </c>
      <c r="AG11" s="94">
        <v>0</v>
      </c>
      <c r="AH11" s="94">
        <v>0</v>
      </c>
      <c r="AI11" s="94">
        <v>0</v>
      </c>
      <c r="AJ11" s="24">
        <f t="shared" si="7"/>
        <v>0</v>
      </c>
      <c r="AK11" s="62" t="s">
        <v>24</v>
      </c>
      <c r="AL11" s="28" t="s">
        <v>116</v>
      </c>
      <c r="AM11" s="94">
        <v>0</v>
      </c>
      <c r="AN11" s="94">
        <v>0</v>
      </c>
      <c r="AO11" s="94">
        <v>0</v>
      </c>
      <c r="AP11" s="255">
        <f t="shared" si="8"/>
        <v>0</v>
      </c>
      <c r="AQ11" s="62" t="s">
        <v>24</v>
      </c>
      <c r="AR11" s="28" t="s">
        <v>116</v>
      </c>
      <c r="AS11" s="164">
        <f t="shared" si="0"/>
        <v>0</v>
      </c>
      <c r="AT11" s="164">
        <f t="shared" si="0"/>
        <v>0</v>
      </c>
      <c r="AU11" s="164">
        <f t="shared" si="0"/>
        <v>0</v>
      </c>
      <c r="AV11" s="164">
        <f t="shared" si="1"/>
        <v>0</v>
      </c>
      <c r="AW11" s="83"/>
      <c r="AX11" s="90"/>
      <c r="AY11" s="90"/>
      <c r="AZ11" s="90"/>
      <c r="BA11" s="90"/>
    </row>
    <row r="12" spans="1:53" ht="15" customHeight="1">
      <c r="A12" s="62" t="s">
        <v>25</v>
      </c>
      <c r="B12" s="28" t="s">
        <v>117</v>
      </c>
      <c r="C12" s="94">
        <v>0</v>
      </c>
      <c r="D12" s="94">
        <v>0</v>
      </c>
      <c r="E12" s="94">
        <v>0</v>
      </c>
      <c r="F12" s="24">
        <f t="shared" si="2"/>
        <v>0</v>
      </c>
      <c r="G12" s="62" t="s">
        <v>25</v>
      </c>
      <c r="H12" s="28" t="s">
        <v>117</v>
      </c>
      <c r="I12" s="94">
        <v>0</v>
      </c>
      <c r="J12" s="94">
        <v>0</v>
      </c>
      <c r="K12" s="94">
        <v>0</v>
      </c>
      <c r="L12" s="24">
        <f t="shared" si="3"/>
        <v>0</v>
      </c>
      <c r="M12" s="62" t="s">
        <v>25</v>
      </c>
      <c r="N12" s="28" t="s">
        <v>117</v>
      </c>
      <c r="O12" s="94">
        <v>0</v>
      </c>
      <c r="P12" s="94">
        <v>0</v>
      </c>
      <c r="Q12" s="94">
        <v>0</v>
      </c>
      <c r="R12" s="24">
        <f t="shared" si="4"/>
        <v>0</v>
      </c>
      <c r="S12" s="62" t="s">
        <v>25</v>
      </c>
      <c r="T12" s="28" t="s">
        <v>117</v>
      </c>
      <c r="U12" s="94">
        <v>0</v>
      </c>
      <c r="V12" s="94">
        <v>0</v>
      </c>
      <c r="W12" s="94">
        <v>0</v>
      </c>
      <c r="X12" s="24">
        <f t="shared" si="5"/>
        <v>0</v>
      </c>
      <c r="Y12" s="62" t="s">
        <v>25</v>
      </c>
      <c r="Z12" s="28" t="s">
        <v>117</v>
      </c>
      <c r="AA12" s="94">
        <v>0</v>
      </c>
      <c r="AB12" s="94">
        <v>0</v>
      </c>
      <c r="AC12" s="94">
        <v>0</v>
      </c>
      <c r="AD12" s="24">
        <f t="shared" si="6"/>
        <v>0</v>
      </c>
      <c r="AE12" s="62" t="s">
        <v>25</v>
      </c>
      <c r="AF12" s="28" t="s">
        <v>117</v>
      </c>
      <c r="AG12" s="94">
        <v>0</v>
      </c>
      <c r="AH12" s="94">
        <v>0</v>
      </c>
      <c r="AI12" s="94">
        <v>0</v>
      </c>
      <c r="AJ12" s="24">
        <f t="shared" si="7"/>
        <v>0</v>
      </c>
      <c r="AK12" s="62" t="s">
        <v>25</v>
      </c>
      <c r="AL12" s="28" t="s">
        <v>117</v>
      </c>
      <c r="AM12" s="94">
        <v>0</v>
      </c>
      <c r="AN12" s="94">
        <v>0</v>
      </c>
      <c r="AO12" s="94">
        <v>0</v>
      </c>
      <c r="AP12" s="255">
        <f t="shared" si="8"/>
        <v>0</v>
      </c>
      <c r="AQ12" s="62" t="s">
        <v>25</v>
      </c>
      <c r="AR12" s="28" t="s">
        <v>117</v>
      </c>
      <c r="AS12" s="164">
        <f t="shared" si="0"/>
        <v>0</v>
      </c>
      <c r="AT12" s="164">
        <f t="shared" si="0"/>
        <v>0</v>
      </c>
      <c r="AU12" s="164">
        <f t="shared" si="0"/>
        <v>0</v>
      </c>
      <c r="AV12" s="164">
        <f t="shared" si="1"/>
        <v>0</v>
      </c>
      <c r="AW12" s="85"/>
      <c r="AX12" s="90"/>
      <c r="AY12" s="90"/>
      <c r="AZ12" s="90"/>
      <c r="BA12" s="90"/>
    </row>
    <row r="13" spans="1:53" ht="15" customHeight="1">
      <c r="A13" s="176" t="s">
        <v>26</v>
      </c>
      <c r="B13" s="27" t="s">
        <v>118</v>
      </c>
      <c r="C13" s="94">
        <f>C5+C6+C7+C8+C9+C10+C11+C12</f>
        <v>9495</v>
      </c>
      <c r="D13" s="94">
        <f>D5+D6+D7+D8+D9+D10+D11+D12</f>
        <v>1207</v>
      </c>
      <c r="E13" s="94">
        <f>E5+E6+E7+E8+E9+E10+E11+E12</f>
        <v>0</v>
      </c>
      <c r="F13" s="24">
        <f t="shared" si="2"/>
        <v>10702</v>
      </c>
      <c r="G13" s="176" t="s">
        <v>26</v>
      </c>
      <c r="H13" s="27" t="s">
        <v>118</v>
      </c>
      <c r="I13" s="94">
        <f>I5+I6+I7+I8+I9+I10+I11+I12</f>
        <v>7691</v>
      </c>
      <c r="J13" s="94">
        <f>J5+J6+J7+J8+J9+J10+J11+J12</f>
        <v>0</v>
      </c>
      <c r="K13" s="94">
        <f>K5+K6+K7+K8+K9+K10+K11+K12</f>
        <v>0</v>
      </c>
      <c r="L13" s="24">
        <f t="shared" si="3"/>
        <v>7691</v>
      </c>
      <c r="M13" s="176" t="s">
        <v>26</v>
      </c>
      <c r="N13" s="27" t="s">
        <v>118</v>
      </c>
      <c r="O13" s="94">
        <f>O5+O6+O7+O8+O9+O10+O11+O12</f>
        <v>3845</v>
      </c>
      <c r="P13" s="94">
        <f>P5+P6+P7+P8+P9+P10+P11+P12</f>
        <v>0</v>
      </c>
      <c r="Q13" s="94">
        <f>Q5+Q6+Q7+Q8+Q9+Q10+Q11+Q12</f>
        <v>0</v>
      </c>
      <c r="R13" s="24">
        <f t="shared" si="4"/>
        <v>3845</v>
      </c>
      <c r="S13" s="176" t="s">
        <v>26</v>
      </c>
      <c r="T13" s="27" t="s">
        <v>118</v>
      </c>
      <c r="U13" s="94">
        <f>U5+U6+U7+U8+U9+U10+U11+U12</f>
        <v>16756</v>
      </c>
      <c r="V13" s="94">
        <f>V5+V6+V7+V8+V9+V10+V11+V12</f>
        <v>0</v>
      </c>
      <c r="W13" s="94">
        <f>W5+W6+W7+W8+W9+W10+W11+W12</f>
        <v>0</v>
      </c>
      <c r="X13" s="24">
        <f t="shared" si="5"/>
        <v>16756</v>
      </c>
      <c r="Y13" s="176" t="s">
        <v>26</v>
      </c>
      <c r="Z13" s="27" t="s">
        <v>118</v>
      </c>
      <c r="AA13" s="94">
        <f>AA5+AA6+AA7+AA8+AA9+AA10+AA11+AA12</f>
        <v>13232</v>
      </c>
      <c r="AB13" s="94">
        <f>AB5+AB6+AB7+AB8+AB9+AB10+AB11+AB12</f>
        <v>0</v>
      </c>
      <c r="AC13" s="94">
        <f>AC5+AC6+AC7+AC8+AC9+AC10+AC11+AC12</f>
        <v>0</v>
      </c>
      <c r="AD13" s="24">
        <f t="shared" si="6"/>
        <v>13232</v>
      </c>
      <c r="AE13" s="176" t="s">
        <v>26</v>
      </c>
      <c r="AF13" s="27" t="s">
        <v>118</v>
      </c>
      <c r="AG13" s="94">
        <f>AG5+AG6+AG7+AG8+AG9+AG10+AG11+AG12</f>
        <v>17636</v>
      </c>
      <c r="AH13" s="94">
        <f>AH5+AH6+AH7+AH8+AH9+AH10+AH11+AH12</f>
        <v>0</v>
      </c>
      <c r="AI13" s="94">
        <f>AI5+AI6+AI7+AI8+AI9+AI10+AI11+AI12</f>
        <v>0</v>
      </c>
      <c r="AJ13" s="24">
        <f t="shared" si="7"/>
        <v>17636</v>
      </c>
      <c r="AK13" s="176" t="s">
        <v>26</v>
      </c>
      <c r="AL13" s="27" t="s">
        <v>118</v>
      </c>
      <c r="AM13" s="94">
        <f>AM5+AM6+AM7+AM8+AM9+AM10+AM11+AM12</f>
        <v>1600</v>
      </c>
      <c r="AN13" s="94">
        <f>AN5+AN6+AN7+AN8+AN9+AN10+AN11+AN12</f>
        <v>0</v>
      </c>
      <c r="AO13" s="94">
        <f>AO5+AO6+AO7+AO8+AO9+AO10+AO11+AO12</f>
        <v>0</v>
      </c>
      <c r="AP13" s="255">
        <f t="shared" si="8"/>
        <v>1600</v>
      </c>
      <c r="AQ13" s="176" t="s">
        <v>26</v>
      </c>
      <c r="AR13" s="27" t="s">
        <v>118</v>
      </c>
      <c r="AS13" s="164">
        <f t="shared" si="0"/>
        <v>70255</v>
      </c>
      <c r="AT13" s="164">
        <f t="shared" si="0"/>
        <v>1207</v>
      </c>
      <c r="AU13" s="164">
        <f t="shared" si="0"/>
        <v>0</v>
      </c>
      <c r="AV13" s="164">
        <f t="shared" si="1"/>
        <v>71462</v>
      </c>
      <c r="AW13" s="85"/>
      <c r="AX13" s="90"/>
      <c r="AY13" s="90"/>
      <c r="AZ13" s="90"/>
      <c r="BA13" s="90"/>
    </row>
    <row r="14" spans="1:53" ht="15" customHeight="1">
      <c r="A14" s="62" t="s">
        <v>27</v>
      </c>
      <c r="B14" s="28" t="s">
        <v>119</v>
      </c>
      <c r="C14" s="94">
        <v>0</v>
      </c>
      <c r="D14" s="94">
        <v>0</v>
      </c>
      <c r="E14" s="94">
        <v>0</v>
      </c>
      <c r="F14" s="24">
        <f t="shared" si="2"/>
        <v>0</v>
      </c>
      <c r="G14" s="62" t="s">
        <v>27</v>
      </c>
      <c r="H14" s="28" t="s">
        <v>119</v>
      </c>
      <c r="I14" s="94">
        <v>0</v>
      </c>
      <c r="J14" s="94">
        <v>0</v>
      </c>
      <c r="K14" s="94">
        <v>0</v>
      </c>
      <c r="L14" s="24">
        <f t="shared" si="3"/>
        <v>0</v>
      </c>
      <c r="M14" s="62" t="s">
        <v>27</v>
      </c>
      <c r="N14" s="28" t="s">
        <v>119</v>
      </c>
      <c r="O14" s="94">
        <v>0</v>
      </c>
      <c r="P14" s="94">
        <v>0</v>
      </c>
      <c r="Q14" s="94">
        <v>0</v>
      </c>
      <c r="R14" s="24">
        <f t="shared" si="4"/>
        <v>0</v>
      </c>
      <c r="S14" s="62" t="s">
        <v>27</v>
      </c>
      <c r="T14" s="28" t="s">
        <v>119</v>
      </c>
      <c r="U14" s="94">
        <v>0</v>
      </c>
      <c r="V14" s="94">
        <v>0</v>
      </c>
      <c r="W14" s="94">
        <v>0</v>
      </c>
      <c r="X14" s="24">
        <f t="shared" si="5"/>
        <v>0</v>
      </c>
      <c r="Y14" s="62" t="s">
        <v>27</v>
      </c>
      <c r="Z14" s="28" t="s">
        <v>119</v>
      </c>
      <c r="AA14" s="94">
        <v>0</v>
      </c>
      <c r="AB14" s="94">
        <v>0</v>
      </c>
      <c r="AC14" s="94">
        <v>0</v>
      </c>
      <c r="AD14" s="24">
        <f t="shared" si="6"/>
        <v>0</v>
      </c>
      <c r="AE14" s="62" t="s">
        <v>27</v>
      </c>
      <c r="AF14" s="28" t="s">
        <v>119</v>
      </c>
      <c r="AG14" s="94">
        <v>0</v>
      </c>
      <c r="AH14" s="94">
        <v>0</v>
      </c>
      <c r="AI14" s="94">
        <v>0</v>
      </c>
      <c r="AJ14" s="24">
        <f t="shared" si="7"/>
        <v>0</v>
      </c>
      <c r="AK14" s="62" t="s">
        <v>27</v>
      </c>
      <c r="AL14" s="28" t="s">
        <v>119</v>
      </c>
      <c r="AM14" s="94">
        <v>0</v>
      </c>
      <c r="AN14" s="94">
        <v>0</v>
      </c>
      <c r="AO14" s="94">
        <v>0</v>
      </c>
      <c r="AP14" s="255">
        <f t="shared" si="8"/>
        <v>0</v>
      </c>
      <c r="AQ14" s="62" t="s">
        <v>27</v>
      </c>
      <c r="AR14" s="28" t="s">
        <v>119</v>
      </c>
      <c r="AS14" s="164">
        <f t="shared" si="0"/>
        <v>0</v>
      </c>
      <c r="AT14" s="164">
        <f t="shared" si="0"/>
        <v>0</v>
      </c>
      <c r="AU14" s="164">
        <f t="shared" si="0"/>
        <v>0</v>
      </c>
      <c r="AV14" s="164">
        <f t="shared" si="1"/>
        <v>0</v>
      </c>
      <c r="AW14" s="85"/>
      <c r="AX14" s="90"/>
      <c r="AY14" s="90"/>
      <c r="AZ14" s="90"/>
      <c r="BA14" s="90"/>
    </row>
    <row r="15" spans="1:53" ht="15" customHeight="1">
      <c r="A15" s="62" t="s">
        <v>28</v>
      </c>
      <c r="B15" s="28" t="s">
        <v>120</v>
      </c>
      <c r="C15" s="94">
        <v>0</v>
      </c>
      <c r="D15" s="94">
        <v>0</v>
      </c>
      <c r="E15" s="94">
        <v>0</v>
      </c>
      <c r="F15" s="24">
        <f t="shared" si="2"/>
        <v>0</v>
      </c>
      <c r="G15" s="62" t="s">
        <v>28</v>
      </c>
      <c r="H15" s="28" t="s">
        <v>120</v>
      </c>
      <c r="I15" s="94">
        <v>0</v>
      </c>
      <c r="J15" s="94">
        <v>0</v>
      </c>
      <c r="K15" s="94">
        <v>0</v>
      </c>
      <c r="L15" s="24">
        <f t="shared" si="3"/>
        <v>0</v>
      </c>
      <c r="M15" s="62" t="s">
        <v>28</v>
      </c>
      <c r="N15" s="28" t="s">
        <v>120</v>
      </c>
      <c r="O15" s="94">
        <v>0</v>
      </c>
      <c r="P15" s="94">
        <v>0</v>
      </c>
      <c r="Q15" s="94">
        <v>0</v>
      </c>
      <c r="R15" s="24">
        <f t="shared" si="4"/>
        <v>0</v>
      </c>
      <c r="S15" s="62" t="s">
        <v>28</v>
      </c>
      <c r="T15" s="28" t="s">
        <v>120</v>
      </c>
      <c r="U15" s="94">
        <v>0</v>
      </c>
      <c r="V15" s="94">
        <v>0</v>
      </c>
      <c r="W15" s="94">
        <v>0</v>
      </c>
      <c r="X15" s="24">
        <f t="shared" si="5"/>
        <v>0</v>
      </c>
      <c r="Y15" s="62" t="s">
        <v>28</v>
      </c>
      <c r="Z15" s="28" t="s">
        <v>120</v>
      </c>
      <c r="AA15" s="94">
        <v>0</v>
      </c>
      <c r="AB15" s="94">
        <v>0</v>
      </c>
      <c r="AC15" s="94">
        <v>0</v>
      </c>
      <c r="AD15" s="24">
        <f t="shared" si="6"/>
        <v>0</v>
      </c>
      <c r="AE15" s="62" t="s">
        <v>28</v>
      </c>
      <c r="AF15" s="28" t="s">
        <v>120</v>
      </c>
      <c r="AG15" s="94">
        <v>0</v>
      </c>
      <c r="AH15" s="94">
        <v>0</v>
      </c>
      <c r="AI15" s="94">
        <v>0</v>
      </c>
      <c r="AJ15" s="24">
        <f t="shared" si="7"/>
        <v>0</v>
      </c>
      <c r="AK15" s="62" t="s">
        <v>28</v>
      </c>
      <c r="AL15" s="28" t="s">
        <v>120</v>
      </c>
      <c r="AM15" s="94">
        <v>0</v>
      </c>
      <c r="AN15" s="94">
        <v>0</v>
      </c>
      <c r="AO15" s="94">
        <v>0</v>
      </c>
      <c r="AP15" s="255">
        <f t="shared" si="8"/>
        <v>0</v>
      </c>
      <c r="AQ15" s="62" t="s">
        <v>28</v>
      </c>
      <c r="AR15" s="28" t="s">
        <v>120</v>
      </c>
      <c r="AS15" s="164">
        <f t="shared" si="0"/>
        <v>0</v>
      </c>
      <c r="AT15" s="164">
        <f t="shared" si="0"/>
        <v>0</v>
      </c>
      <c r="AU15" s="164">
        <f t="shared" si="0"/>
        <v>0</v>
      </c>
      <c r="AV15" s="164">
        <f t="shared" si="1"/>
        <v>0</v>
      </c>
      <c r="AW15" s="83"/>
      <c r="AX15" s="90"/>
      <c r="AY15" s="90"/>
      <c r="AZ15" s="90"/>
      <c r="BA15" s="90"/>
    </row>
    <row r="16" spans="1:53" ht="15" customHeight="1">
      <c r="A16" s="62" t="s">
        <v>29</v>
      </c>
      <c r="B16" s="28" t="s">
        <v>121</v>
      </c>
      <c r="C16" s="94">
        <v>0</v>
      </c>
      <c r="D16" s="94">
        <v>0</v>
      </c>
      <c r="E16" s="94">
        <v>0</v>
      </c>
      <c r="F16" s="24">
        <f t="shared" si="2"/>
        <v>0</v>
      </c>
      <c r="G16" s="62" t="s">
        <v>29</v>
      </c>
      <c r="H16" s="28" t="s">
        <v>121</v>
      </c>
      <c r="I16" s="94">
        <v>0</v>
      </c>
      <c r="J16" s="94">
        <v>0</v>
      </c>
      <c r="K16" s="94">
        <v>0</v>
      </c>
      <c r="L16" s="24">
        <f t="shared" si="3"/>
        <v>0</v>
      </c>
      <c r="M16" s="62" t="s">
        <v>29</v>
      </c>
      <c r="N16" s="28" t="s">
        <v>121</v>
      </c>
      <c r="O16" s="94">
        <v>0</v>
      </c>
      <c r="P16" s="94">
        <v>0</v>
      </c>
      <c r="Q16" s="94">
        <v>0</v>
      </c>
      <c r="R16" s="24">
        <f t="shared" si="4"/>
        <v>0</v>
      </c>
      <c r="S16" s="62" t="s">
        <v>29</v>
      </c>
      <c r="T16" s="28" t="s">
        <v>121</v>
      </c>
      <c r="U16" s="94">
        <v>0</v>
      </c>
      <c r="V16" s="94">
        <v>0</v>
      </c>
      <c r="W16" s="94">
        <v>0</v>
      </c>
      <c r="X16" s="24">
        <f t="shared" si="5"/>
        <v>0</v>
      </c>
      <c r="Y16" s="62" t="s">
        <v>29</v>
      </c>
      <c r="Z16" s="28" t="s">
        <v>121</v>
      </c>
      <c r="AA16" s="94">
        <v>0</v>
      </c>
      <c r="AB16" s="94">
        <v>0</v>
      </c>
      <c r="AC16" s="94">
        <v>0</v>
      </c>
      <c r="AD16" s="24">
        <f t="shared" si="6"/>
        <v>0</v>
      </c>
      <c r="AE16" s="62" t="s">
        <v>29</v>
      </c>
      <c r="AF16" s="28" t="s">
        <v>121</v>
      </c>
      <c r="AG16" s="94">
        <v>0</v>
      </c>
      <c r="AH16" s="94">
        <v>0</v>
      </c>
      <c r="AI16" s="94">
        <v>0</v>
      </c>
      <c r="AJ16" s="24">
        <f t="shared" si="7"/>
        <v>0</v>
      </c>
      <c r="AK16" s="62" t="s">
        <v>29</v>
      </c>
      <c r="AL16" s="28" t="s">
        <v>121</v>
      </c>
      <c r="AM16" s="94">
        <v>0</v>
      </c>
      <c r="AN16" s="94">
        <v>0</v>
      </c>
      <c r="AO16" s="94">
        <v>0</v>
      </c>
      <c r="AP16" s="255">
        <f t="shared" si="8"/>
        <v>0</v>
      </c>
      <c r="AQ16" s="62" t="s">
        <v>29</v>
      </c>
      <c r="AR16" s="28" t="s">
        <v>121</v>
      </c>
      <c r="AS16" s="164">
        <f t="shared" si="0"/>
        <v>0</v>
      </c>
      <c r="AT16" s="164">
        <f t="shared" si="0"/>
        <v>0</v>
      </c>
      <c r="AU16" s="164">
        <f t="shared" si="0"/>
        <v>0</v>
      </c>
      <c r="AV16" s="164">
        <f t="shared" si="1"/>
        <v>0</v>
      </c>
      <c r="AW16" s="42"/>
      <c r="AX16" s="90"/>
      <c r="AY16" s="90"/>
      <c r="AZ16" s="90"/>
      <c r="BA16" s="90"/>
    </row>
    <row r="17" spans="1:53" ht="15" customHeight="1">
      <c r="A17" s="62" t="s">
        <v>30</v>
      </c>
      <c r="B17" s="28" t="s">
        <v>122</v>
      </c>
      <c r="C17" s="94">
        <v>346750</v>
      </c>
      <c r="D17" s="94">
        <v>1651</v>
      </c>
      <c r="E17" s="94">
        <v>0</v>
      </c>
      <c r="F17" s="24">
        <f t="shared" si="2"/>
        <v>348401</v>
      </c>
      <c r="G17" s="62" t="s">
        <v>30</v>
      </c>
      <c r="H17" s="28" t="s">
        <v>122</v>
      </c>
      <c r="I17" s="94">
        <v>38296</v>
      </c>
      <c r="J17" s="94">
        <v>0</v>
      </c>
      <c r="K17" s="94">
        <v>0</v>
      </c>
      <c r="L17" s="24">
        <f t="shared" si="3"/>
        <v>38296</v>
      </c>
      <c r="M17" s="62" t="s">
        <v>30</v>
      </c>
      <c r="N17" s="28" t="s">
        <v>122</v>
      </c>
      <c r="O17" s="94">
        <v>33281</v>
      </c>
      <c r="P17" s="94">
        <v>0</v>
      </c>
      <c r="Q17" s="94">
        <v>0</v>
      </c>
      <c r="R17" s="24">
        <f t="shared" si="4"/>
        <v>33281</v>
      </c>
      <c r="S17" s="62" t="s">
        <v>30</v>
      </c>
      <c r="T17" s="28" t="s">
        <v>122</v>
      </c>
      <c r="U17" s="94">
        <v>146940</v>
      </c>
      <c r="V17" s="94">
        <v>0</v>
      </c>
      <c r="W17" s="94">
        <v>0</v>
      </c>
      <c r="X17" s="24">
        <f t="shared" si="5"/>
        <v>146940</v>
      </c>
      <c r="Y17" s="62" t="s">
        <v>30</v>
      </c>
      <c r="Z17" s="28" t="s">
        <v>122</v>
      </c>
      <c r="AA17" s="94">
        <v>117398</v>
      </c>
      <c r="AB17" s="94">
        <v>0</v>
      </c>
      <c r="AC17" s="94">
        <v>0</v>
      </c>
      <c r="AD17" s="24">
        <f t="shared" si="6"/>
        <v>117398</v>
      </c>
      <c r="AE17" s="62" t="s">
        <v>30</v>
      </c>
      <c r="AF17" s="28" t="s">
        <v>122</v>
      </c>
      <c r="AG17" s="94">
        <v>22871</v>
      </c>
      <c r="AH17" s="94">
        <v>0</v>
      </c>
      <c r="AI17" s="94">
        <v>0</v>
      </c>
      <c r="AJ17" s="24">
        <f t="shared" si="7"/>
        <v>22871</v>
      </c>
      <c r="AK17" s="62" t="s">
        <v>30</v>
      </c>
      <c r="AL17" s="28" t="s">
        <v>122</v>
      </c>
      <c r="AM17" s="94">
        <v>16454</v>
      </c>
      <c r="AN17" s="94">
        <v>0</v>
      </c>
      <c r="AO17" s="94">
        <v>0</v>
      </c>
      <c r="AP17" s="255">
        <f t="shared" si="8"/>
        <v>16454</v>
      </c>
      <c r="AQ17" s="62" t="s">
        <v>30</v>
      </c>
      <c r="AR17" s="28" t="s">
        <v>122</v>
      </c>
      <c r="AS17" s="164">
        <f t="shared" si="0"/>
        <v>721990</v>
      </c>
      <c r="AT17" s="164">
        <f t="shared" si="0"/>
        <v>1651</v>
      </c>
      <c r="AU17" s="164">
        <f t="shared" si="0"/>
        <v>0</v>
      </c>
      <c r="AV17" s="164">
        <f t="shared" si="1"/>
        <v>723641</v>
      </c>
      <c r="AW17" s="100"/>
      <c r="AX17" s="100"/>
      <c r="AY17" s="100"/>
      <c r="AZ17" s="100"/>
      <c r="BA17" s="100"/>
    </row>
    <row r="18" spans="1:48" ht="15" customHeight="1">
      <c r="A18" s="62"/>
      <c r="B18" s="28" t="s">
        <v>123</v>
      </c>
      <c r="C18" s="94">
        <v>346750</v>
      </c>
      <c r="D18" s="94">
        <v>1651</v>
      </c>
      <c r="E18" s="94">
        <v>0</v>
      </c>
      <c r="F18" s="24">
        <f t="shared" si="2"/>
        <v>348401</v>
      </c>
      <c r="G18" s="62"/>
      <c r="H18" s="28" t="s">
        <v>123</v>
      </c>
      <c r="I18" s="94">
        <v>38296</v>
      </c>
      <c r="J18" s="94">
        <v>0</v>
      </c>
      <c r="K18" s="94">
        <v>0</v>
      </c>
      <c r="L18" s="24">
        <f t="shared" si="3"/>
        <v>38296</v>
      </c>
      <c r="M18" s="62"/>
      <c r="N18" s="28" t="s">
        <v>123</v>
      </c>
      <c r="O18" s="94">
        <v>33281</v>
      </c>
      <c r="P18" s="94">
        <v>0</v>
      </c>
      <c r="Q18" s="94">
        <v>0</v>
      </c>
      <c r="R18" s="24">
        <f t="shared" si="4"/>
        <v>33281</v>
      </c>
      <c r="S18" s="62"/>
      <c r="T18" s="28" t="s">
        <v>123</v>
      </c>
      <c r="U18" s="94">
        <v>146940</v>
      </c>
      <c r="V18" s="94">
        <v>0</v>
      </c>
      <c r="W18" s="94">
        <v>0</v>
      </c>
      <c r="X18" s="24">
        <f t="shared" si="5"/>
        <v>146940</v>
      </c>
      <c r="Y18" s="62"/>
      <c r="Z18" s="28" t="s">
        <v>123</v>
      </c>
      <c r="AA18" s="94">
        <v>117398</v>
      </c>
      <c r="AB18" s="94">
        <v>0</v>
      </c>
      <c r="AC18" s="94">
        <v>0</v>
      </c>
      <c r="AD18" s="24">
        <f t="shared" si="6"/>
        <v>117398</v>
      </c>
      <c r="AE18" s="62"/>
      <c r="AF18" s="28" t="s">
        <v>123</v>
      </c>
      <c r="AG18" s="94">
        <v>22871</v>
      </c>
      <c r="AH18" s="94">
        <v>0</v>
      </c>
      <c r="AI18" s="94">
        <v>0</v>
      </c>
      <c r="AJ18" s="24">
        <f t="shared" si="7"/>
        <v>22871</v>
      </c>
      <c r="AK18" s="62"/>
      <c r="AL18" s="28" t="s">
        <v>123</v>
      </c>
      <c r="AM18" s="94">
        <v>16454</v>
      </c>
      <c r="AN18" s="94">
        <v>0</v>
      </c>
      <c r="AO18" s="94">
        <v>0</v>
      </c>
      <c r="AP18" s="255">
        <f t="shared" si="8"/>
        <v>16454</v>
      </c>
      <c r="AQ18" s="62"/>
      <c r="AR18" s="28" t="s">
        <v>123</v>
      </c>
      <c r="AS18" s="164">
        <f t="shared" si="0"/>
        <v>721990</v>
      </c>
      <c r="AT18" s="164">
        <f t="shared" si="0"/>
        <v>1651</v>
      </c>
      <c r="AU18" s="164">
        <f t="shared" si="0"/>
        <v>0</v>
      </c>
      <c r="AV18" s="164">
        <f t="shared" si="1"/>
        <v>723641</v>
      </c>
    </row>
    <row r="19" spans="1:48" ht="15" customHeight="1">
      <c r="A19" s="62" t="s">
        <v>31</v>
      </c>
      <c r="B19" s="28" t="s">
        <v>124</v>
      </c>
      <c r="C19" s="94">
        <v>0</v>
      </c>
      <c r="D19" s="94">
        <v>0</v>
      </c>
      <c r="E19" s="94">
        <v>0</v>
      </c>
      <c r="F19" s="24">
        <f t="shared" si="2"/>
        <v>0</v>
      </c>
      <c r="G19" s="62" t="s">
        <v>31</v>
      </c>
      <c r="H19" s="28" t="s">
        <v>124</v>
      </c>
      <c r="I19" s="94">
        <v>0</v>
      </c>
      <c r="J19" s="94">
        <v>0</v>
      </c>
      <c r="K19" s="94">
        <v>0</v>
      </c>
      <c r="L19" s="24">
        <f t="shared" si="3"/>
        <v>0</v>
      </c>
      <c r="M19" s="62" t="s">
        <v>31</v>
      </c>
      <c r="N19" s="28" t="s">
        <v>124</v>
      </c>
      <c r="O19" s="94">
        <v>0</v>
      </c>
      <c r="P19" s="94">
        <v>0</v>
      </c>
      <c r="Q19" s="94">
        <v>0</v>
      </c>
      <c r="R19" s="24">
        <f t="shared" si="4"/>
        <v>0</v>
      </c>
      <c r="S19" s="62" t="s">
        <v>31</v>
      </c>
      <c r="T19" s="28" t="s">
        <v>124</v>
      </c>
      <c r="U19" s="94">
        <v>0</v>
      </c>
      <c r="V19" s="94">
        <v>0</v>
      </c>
      <c r="W19" s="94">
        <v>0</v>
      </c>
      <c r="X19" s="24">
        <f t="shared" si="5"/>
        <v>0</v>
      </c>
      <c r="Y19" s="62" t="s">
        <v>31</v>
      </c>
      <c r="Z19" s="28" t="s">
        <v>124</v>
      </c>
      <c r="AA19" s="94">
        <v>0</v>
      </c>
      <c r="AB19" s="94">
        <v>0</v>
      </c>
      <c r="AC19" s="94">
        <v>0</v>
      </c>
      <c r="AD19" s="24">
        <f t="shared" si="6"/>
        <v>0</v>
      </c>
      <c r="AE19" s="62" t="s">
        <v>31</v>
      </c>
      <c r="AF19" s="28" t="s">
        <v>124</v>
      </c>
      <c r="AG19" s="94">
        <v>0</v>
      </c>
      <c r="AH19" s="94">
        <v>0</v>
      </c>
      <c r="AI19" s="94">
        <v>0</v>
      </c>
      <c r="AJ19" s="24">
        <f t="shared" si="7"/>
        <v>0</v>
      </c>
      <c r="AK19" s="62" t="s">
        <v>31</v>
      </c>
      <c r="AL19" s="28" t="s">
        <v>124</v>
      </c>
      <c r="AM19" s="94">
        <v>0</v>
      </c>
      <c r="AN19" s="94">
        <v>0</v>
      </c>
      <c r="AO19" s="94">
        <v>0</v>
      </c>
      <c r="AP19" s="255">
        <f t="shared" si="8"/>
        <v>0</v>
      </c>
      <c r="AQ19" s="62" t="s">
        <v>31</v>
      </c>
      <c r="AR19" s="28" t="s">
        <v>124</v>
      </c>
      <c r="AS19" s="164">
        <f t="shared" si="0"/>
        <v>0</v>
      </c>
      <c r="AT19" s="164">
        <f t="shared" si="0"/>
        <v>0</v>
      </c>
      <c r="AU19" s="164">
        <f t="shared" si="0"/>
        <v>0</v>
      </c>
      <c r="AV19" s="164">
        <f t="shared" si="1"/>
        <v>0</v>
      </c>
    </row>
    <row r="20" spans="1:48" ht="25.5" customHeight="1">
      <c r="A20" s="62" t="s">
        <v>32</v>
      </c>
      <c r="B20" s="28" t="s">
        <v>125</v>
      </c>
      <c r="C20" s="94">
        <v>0</v>
      </c>
      <c r="D20" s="94">
        <v>0</v>
      </c>
      <c r="E20" s="94">
        <v>0</v>
      </c>
      <c r="F20" s="24">
        <f t="shared" si="2"/>
        <v>0</v>
      </c>
      <c r="G20" s="62" t="s">
        <v>32</v>
      </c>
      <c r="H20" s="28" t="s">
        <v>125</v>
      </c>
      <c r="I20" s="94">
        <v>0</v>
      </c>
      <c r="J20" s="94">
        <v>0</v>
      </c>
      <c r="K20" s="94">
        <v>0</v>
      </c>
      <c r="L20" s="24">
        <f t="shared" si="3"/>
        <v>0</v>
      </c>
      <c r="M20" s="62" t="s">
        <v>32</v>
      </c>
      <c r="N20" s="28" t="s">
        <v>125</v>
      </c>
      <c r="O20" s="94">
        <v>0</v>
      </c>
      <c r="P20" s="94">
        <v>0</v>
      </c>
      <c r="Q20" s="94">
        <v>0</v>
      </c>
      <c r="R20" s="24">
        <f t="shared" si="4"/>
        <v>0</v>
      </c>
      <c r="S20" s="62" t="s">
        <v>32</v>
      </c>
      <c r="T20" s="28" t="s">
        <v>125</v>
      </c>
      <c r="U20" s="94">
        <v>0</v>
      </c>
      <c r="V20" s="94">
        <v>0</v>
      </c>
      <c r="W20" s="94">
        <v>0</v>
      </c>
      <c r="X20" s="24">
        <f t="shared" si="5"/>
        <v>0</v>
      </c>
      <c r="Y20" s="62" t="s">
        <v>32</v>
      </c>
      <c r="Z20" s="28" t="s">
        <v>125</v>
      </c>
      <c r="AA20" s="94">
        <v>0</v>
      </c>
      <c r="AB20" s="94">
        <v>0</v>
      </c>
      <c r="AC20" s="94">
        <v>0</v>
      </c>
      <c r="AD20" s="24">
        <f t="shared" si="6"/>
        <v>0</v>
      </c>
      <c r="AE20" s="62" t="s">
        <v>32</v>
      </c>
      <c r="AF20" s="28" t="s">
        <v>125</v>
      </c>
      <c r="AG20" s="94">
        <v>0</v>
      </c>
      <c r="AH20" s="94">
        <v>0</v>
      </c>
      <c r="AI20" s="94">
        <v>0</v>
      </c>
      <c r="AJ20" s="24">
        <f t="shared" si="7"/>
        <v>0</v>
      </c>
      <c r="AK20" s="62" t="s">
        <v>32</v>
      </c>
      <c r="AL20" s="28" t="s">
        <v>125</v>
      </c>
      <c r="AM20" s="94">
        <v>0</v>
      </c>
      <c r="AN20" s="94">
        <v>0</v>
      </c>
      <c r="AO20" s="94">
        <v>0</v>
      </c>
      <c r="AP20" s="255">
        <f t="shared" si="8"/>
        <v>0</v>
      </c>
      <c r="AQ20" s="62" t="s">
        <v>32</v>
      </c>
      <c r="AR20" s="28" t="s">
        <v>125</v>
      </c>
      <c r="AS20" s="164">
        <f t="shared" si="0"/>
        <v>0</v>
      </c>
      <c r="AT20" s="164">
        <f t="shared" si="0"/>
        <v>0</v>
      </c>
      <c r="AU20" s="164">
        <f t="shared" si="0"/>
        <v>0</v>
      </c>
      <c r="AV20" s="164">
        <f t="shared" si="1"/>
        <v>0</v>
      </c>
    </row>
    <row r="21" spans="1:48" ht="15" customHeight="1">
      <c r="A21" s="62" t="s">
        <v>33</v>
      </c>
      <c r="B21" s="27" t="s">
        <v>126</v>
      </c>
      <c r="C21" s="94">
        <f>C14+C15+C16+C17+C19+C20</f>
        <v>346750</v>
      </c>
      <c r="D21" s="94">
        <f>D14+D15+D16+D17+D19+D20</f>
        <v>1651</v>
      </c>
      <c r="E21" s="94">
        <f>E14+E15+E16+E17+E19+E20</f>
        <v>0</v>
      </c>
      <c r="F21" s="24">
        <f t="shared" si="2"/>
        <v>348401</v>
      </c>
      <c r="G21" s="62" t="s">
        <v>33</v>
      </c>
      <c r="H21" s="27" t="s">
        <v>126</v>
      </c>
      <c r="I21" s="94">
        <f>I14+I15+I16+I17+I19+I20</f>
        <v>38296</v>
      </c>
      <c r="J21" s="94">
        <f>J14+J15+J16+J17+J19+J20</f>
        <v>0</v>
      </c>
      <c r="K21" s="94">
        <f>K14+K15+K16+K17+K19+K20</f>
        <v>0</v>
      </c>
      <c r="L21" s="24">
        <f t="shared" si="3"/>
        <v>38296</v>
      </c>
      <c r="M21" s="62" t="s">
        <v>33</v>
      </c>
      <c r="N21" s="27" t="s">
        <v>126</v>
      </c>
      <c r="O21" s="94">
        <f>O14+O15+O16+O17+O19+O20</f>
        <v>33281</v>
      </c>
      <c r="P21" s="94">
        <f>P14+P15+P16+P17+P19+P20</f>
        <v>0</v>
      </c>
      <c r="Q21" s="94">
        <f>Q14+Q15+Q16+Q17+Q19+Q20</f>
        <v>0</v>
      </c>
      <c r="R21" s="24">
        <f t="shared" si="4"/>
        <v>33281</v>
      </c>
      <c r="S21" s="62" t="s">
        <v>33</v>
      </c>
      <c r="T21" s="27" t="s">
        <v>126</v>
      </c>
      <c r="U21" s="94">
        <f>U14+U15+U16+U17+U19+U20</f>
        <v>146940</v>
      </c>
      <c r="V21" s="94">
        <f>V14+V15+V16+V17+V19+V20</f>
        <v>0</v>
      </c>
      <c r="W21" s="94">
        <f>W14+W15+W16+W17+W19+W20</f>
        <v>0</v>
      </c>
      <c r="X21" s="24">
        <f t="shared" si="5"/>
        <v>146940</v>
      </c>
      <c r="Y21" s="62" t="s">
        <v>33</v>
      </c>
      <c r="Z21" s="27" t="s">
        <v>126</v>
      </c>
      <c r="AA21" s="94">
        <f>AA14+AA15+AA16+AA17+AA19+AA20</f>
        <v>117398</v>
      </c>
      <c r="AB21" s="94">
        <f>AB14+AB15+AB16+AB17+AB19+AB20</f>
        <v>0</v>
      </c>
      <c r="AC21" s="94">
        <f>AC14+AC15+AC16+AC17+AC19+AC20</f>
        <v>0</v>
      </c>
      <c r="AD21" s="24">
        <f t="shared" si="6"/>
        <v>117398</v>
      </c>
      <c r="AE21" s="62" t="s">
        <v>33</v>
      </c>
      <c r="AF21" s="27" t="s">
        <v>126</v>
      </c>
      <c r="AG21" s="94">
        <f>AG14+AG15+AG16+AG17+AG19+AG20</f>
        <v>22871</v>
      </c>
      <c r="AH21" s="94">
        <f>AH14+AH15+AH16+AH17+AH19+AH20</f>
        <v>0</v>
      </c>
      <c r="AI21" s="94">
        <f>AI14+AI15+AI16+AI17+AI19+AI20</f>
        <v>0</v>
      </c>
      <c r="AJ21" s="24">
        <f t="shared" si="7"/>
        <v>22871</v>
      </c>
      <c r="AK21" s="62" t="s">
        <v>33</v>
      </c>
      <c r="AL21" s="27" t="s">
        <v>126</v>
      </c>
      <c r="AM21" s="94">
        <f>AM14+AM15+AM16+AM17+AM19+AM20</f>
        <v>16454</v>
      </c>
      <c r="AN21" s="94">
        <f>AN14+AN15+AN16+AN17+AN19+AN20</f>
        <v>0</v>
      </c>
      <c r="AO21" s="94">
        <f>AO14+AO15+AO16+AO17+AO19+AO20</f>
        <v>0</v>
      </c>
      <c r="AP21" s="255">
        <f t="shared" si="8"/>
        <v>16454</v>
      </c>
      <c r="AQ21" s="62" t="s">
        <v>33</v>
      </c>
      <c r="AR21" s="27" t="s">
        <v>126</v>
      </c>
      <c r="AS21" s="164">
        <f aca="true" t="shared" si="9" ref="AS21:AU23">+AM21+AG21+AA21+U21+O21+I21+C21</f>
        <v>721990</v>
      </c>
      <c r="AT21" s="164">
        <f t="shared" si="9"/>
        <v>1651</v>
      </c>
      <c r="AU21" s="164">
        <f t="shared" si="9"/>
        <v>0</v>
      </c>
      <c r="AV21" s="164">
        <f t="shared" si="1"/>
        <v>723641</v>
      </c>
    </row>
    <row r="22" spans="1:48" ht="15" customHeight="1">
      <c r="A22" s="62" t="s">
        <v>34</v>
      </c>
      <c r="B22" s="27" t="s">
        <v>127</v>
      </c>
      <c r="C22" s="94">
        <f>C13+C21</f>
        <v>356245</v>
      </c>
      <c r="D22" s="94">
        <f>D13+D21</f>
        <v>2858</v>
      </c>
      <c r="E22" s="94">
        <f>E13+E21</f>
        <v>0</v>
      </c>
      <c r="F22" s="24">
        <f t="shared" si="2"/>
        <v>359103</v>
      </c>
      <c r="G22" s="62" t="s">
        <v>34</v>
      </c>
      <c r="H22" s="27" t="s">
        <v>127</v>
      </c>
      <c r="I22" s="94">
        <f>I13+I21</f>
        <v>45987</v>
      </c>
      <c r="J22" s="94">
        <f>J13+J21</f>
        <v>0</v>
      </c>
      <c r="K22" s="94">
        <f>K13+K21</f>
        <v>0</v>
      </c>
      <c r="L22" s="24">
        <f t="shared" si="3"/>
        <v>45987</v>
      </c>
      <c r="M22" s="62" t="s">
        <v>34</v>
      </c>
      <c r="N22" s="27" t="s">
        <v>127</v>
      </c>
      <c r="O22" s="94">
        <f>O13+O21</f>
        <v>37126</v>
      </c>
      <c r="P22" s="94">
        <f>P13+P21</f>
        <v>0</v>
      </c>
      <c r="Q22" s="94">
        <f>Q13+Q21</f>
        <v>0</v>
      </c>
      <c r="R22" s="24">
        <f t="shared" si="4"/>
        <v>37126</v>
      </c>
      <c r="S22" s="62" t="s">
        <v>34</v>
      </c>
      <c r="T22" s="27" t="s">
        <v>127</v>
      </c>
      <c r="U22" s="94">
        <f>U13+U21</f>
        <v>163696</v>
      </c>
      <c r="V22" s="94">
        <f>V13+V21</f>
        <v>0</v>
      </c>
      <c r="W22" s="94">
        <f>W13+W21</f>
        <v>0</v>
      </c>
      <c r="X22" s="24">
        <f t="shared" si="5"/>
        <v>163696</v>
      </c>
      <c r="Y22" s="62" t="s">
        <v>34</v>
      </c>
      <c r="Z22" s="27" t="s">
        <v>127</v>
      </c>
      <c r="AA22" s="94">
        <f>AA13+AA21</f>
        <v>130630</v>
      </c>
      <c r="AB22" s="94">
        <f>AB13+AB21</f>
        <v>0</v>
      </c>
      <c r="AC22" s="94">
        <f>AC13+AC21</f>
        <v>0</v>
      </c>
      <c r="AD22" s="24">
        <f t="shared" si="6"/>
        <v>130630</v>
      </c>
      <c r="AE22" s="62" t="s">
        <v>34</v>
      </c>
      <c r="AF22" s="27" t="s">
        <v>127</v>
      </c>
      <c r="AG22" s="94">
        <f>AG13+AG21</f>
        <v>40507</v>
      </c>
      <c r="AH22" s="94">
        <f>AH13+AH21</f>
        <v>0</v>
      </c>
      <c r="AI22" s="94">
        <f>AI13+AI21</f>
        <v>0</v>
      </c>
      <c r="AJ22" s="24">
        <f t="shared" si="7"/>
        <v>40507</v>
      </c>
      <c r="AK22" s="62" t="s">
        <v>34</v>
      </c>
      <c r="AL22" s="27" t="s">
        <v>127</v>
      </c>
      <c r="AM22" s="94">
        <f>AM13+AM21</f>
        <v>18054</v>
      </c>
      <c r="AN22" s="94">
        <f>AN13+AN21</f>
        <v>0</v>
      </c>
      <c r="AO22" s="94">
        <f>AO13+AO21</f>
        <v>0</v>
      </c>
      <c r="AP22" s="255">
        <f t="shared" si="8"/>
        <v>18054</v>
      </c>
      <c r="AQ22" s="62" t="s">
        <v>34</v>
      </c>
      <c r="AR22" s="27" t="s">
        <v>127</v>
      </c>
      <c r="AS22" s="164">
        <f t="shared" si="9"/>
        <v>792245</v>
      </c>
      <c r="AT22" s="164">
        <f t="shared" si="9"/>
        <v>2858</v>
      </c>
      <c r="AU22" s="164">
        <f t="shared" si="9"/>
        <v>0</v>
      </c>
      <c r="AV22" s="164">
        <f t="shared" si="1"/>
        <v>795103</v>
      </c>
    </row>
    <row r="23" spans="1:48" ht="29.25" customHeight="1">
      <c r="A23" s="3"/>
      <c r="B23" s="88" t="s">
        <v>12</v>
      </c>
      <c r="C23" s="89"/>
      <c r="E23" s="324" t="s">
        <v>39</v>
      </c>
      <c r="F23" s="325"/>
      <c r="G23" s="3"/>
      <c r="H23" s="88" t="s">
        <v>12</v>
      </c>
      <c r="I23" s="246"/>
      <c r="J23" s="17"/>
      <c r="K23" s="314" t="s">
        <v>39</v>
      </c>
      <c r="L23" s="315"/>
      <c r="M23" s="236"/>
      <c r="N23" s="88" t="s">
        <v>12</v>
      </c>
      <c r="O23" s="246"/>
      <c r="P23" s="17"/>
      <c r="Q23" s="314" t="s">
        <v>39</v>
      </c>
      <c r="R23" s="315"/>
      <c r="S23" s="3"/>
      <c r="T23" s="88" t="s">
        <v>12</v>
      </c>
      <c r="U23" s="246"/>
      <c r="V23" s="17"/>
      <c r="W23" s="314" t="s">
        <v>39</v>
      </c>
      <c r="X23" s="315"/>
      <c r="Y23" s="3"/>
      <c r="Z23" s="88" t="s">
        <v>12</v>
      </c>
      <c r="AA23" s="246"/>
      <c r="AB23" s="17"/>
      <c r="AC23" s="314" t="s">
        <v>39</v>
      </c>
      <c r="AD23" s="315"/>
      <c r="AE23" s="3"/>
      <c r="AF23" s="88" t="s">
        <v>12</v>
      </c>
      <c r="AG23" s="246"/>
      <c r="AH23" s="17"/>
      <c r="AI23" s="314" t="s">
        <v>39</v>
      </c>
      <c r="AJ23" s="315"/>
      <c r="AK23" s="3"/>
      <c r="AL23" s="88" t="s">
        <v>12</v>
      </c>
      <c r="AM23" s="246"/>
      <c r="AN23" s="17"/>
      <c r="AO23" s="314" t="s">
        <v>39</v>
      </c>
      <c r="AP23" s="315"/>
      <c r="AQ23" s="256"/>
      <c r="AR23" s="257" t="s">
        <v>12</v>
      </c>
      <c r="AS23" s="164">
        <f t="shared" si="9"/>
        <v>0</v>
      </c>
      <c r="AT23" s="164">
        <f t="shared" si="9"/>
        <v>0</v>
      </c>
      <c r="AU23" s="164" t="e">
        <f t="shared" si="9"/>
        <v>#VALUE!</v>
      </c>
      <c r="AV23" s="164">
        <f t="shared" si="1"/>
        <v>0</v>
      </c>
    </row>
    <row r="24" spans="1:48" ht="22.5">
      <c r="A24" s="243" t="s">
        <v>37</v>
      </c>
      <c r="B24" s="244" t="s">
        <v>38</v>
      </c>
      <c r="C24" s="244" t="s">
        <v>315</v>
      </c>
      <c r="D24" s="244" t="s">
        <v>316</v>
      </c>
      <c r="E24" s="244" t="s">
        <v>317</v>
      </c>
      <c r="F24" s="243" t="s">
        <v>318</v>
      </c>
      <c r="G24" s="243" t="s">
        <v>37</v>
      </c>
      <c r="H24" s="244" t="s">
        <v>38</v>
      </c>
      <c r="I24" s="244" t="s">
        <v>315</v>
      </c>
      <c r="J24" s="244" t="s">
        <v>316</v>
      </c>
      <c r="K24" s="244" t="s">
        <v>317</v>
      </c>
      <c r="L24" s="243" t="s">
        <v>318</v>
      </c>
      <c r="M24" s="243" t="s">
        <v>37</v>
      </c>
      <c r="N24" s="244" t="s">
        <v>38</v>
      </c>
      <c r="O24" s="244" t="s">
        <v>315</v>
      </c>
      <c r="P24" s="244" t="s">
        <v>316</v>
      </c>
      <c r="Q24" s="244" t="s">
        <v>317</v>
      </c>
      <c r="R24" s="243" t="s">
        <v>318</v>
      </c>
      <c r="S24" s="243" t="s">
        <v>37</v>
      </c>
      <c r="T24" s="244" t="s">
        <v>38</v>
      </c>
      <c r="U24" s="244" t="s">
        <v>315</v>
      </c>
      <c r="V24" s="244" t="s">
        <v>316</v>
      </c>
      <c r="W24" s="244" t="s">
        <v>317</v>
      </c>
      <c r="X24" s="243" t="s">
        <v>318</v>
      </c>
      <c r="Y24" s="243" t="s">
        <v>37</v>
      </c>
      <c r="Z24" s="244" t="s">
        <v>38</v>
      </c>
      <c r="AA24" s="244" t="s">
        <v>315</v>
      </c>
      <c r="AB24" s="244" t="s">
        <v>316</v>
      </c>
      <c r="AC24" s="244" t="s">
        <v>317</v>
      </c>
      <c r="AD24" s="243" t="s">
        <v>318</v>
      </c>
      <c r="AE24" s="243" t="s">
        <v>37</v>
      </c>
      <c r="AF24" s="244" t="s">
        <v>38</v>
      </c>
      <c r="AG24" s="244" t="s">
        <v>315</v>
      </c>
      <c r="AH24" s="244" t="s">
        <v>316</v>
      </c>
      <c r="AI24" s="244" t="s">
        <v>317</v>
      </c>
      <c r="AJ24" s="243" t="s">
        <v>318</v>
      </c>
      <c r="AK24" s="243" t="s">
        <v>37</v>
      </c>
      <c r="AL24" s="244" t="s">
        <v>38</v>
      </c>
      <c r="AM24" s="244" t="s">
        <v>315</v>
      </c>
      <c r="AN24" s="244" t="s">
        <v>316</v>
      </c>
      <c r="AO24" s="244" t="s">
        <v>317</v>
      </c>
      <c r="AP24" s="254" t="s">
        <v>318</v>
      </c>
      <c r="AQ24" s="243" t="s">
        <v>37</v>
      </c>
      <c r="AR24" s="244" t="s">
        <v>38</v>
      </c>
      <c r="AS24" s="164"/>
      <c r="AT24" s="164"/>
      <c r="AU24" s="164"/>
      <c r="AV24" s="164"/>
    </row>
    <row r="25" spans="1:48" ht="15">
      <c r="A25" s="162" t="s">
        <v>18</v>
      </c>
      <c r="B25" s="178" t="s">
        <v>129</v>
      </c>
      <c r="C25" s="216">
        <f>C26+C27+C28+C29+C30+C31</f>
        <v>346862</v>
      </c>
      <c r="D25" s="216">
        <f>D26+D27+D28+D29+D30+D31</f>
        <v>2858</v>
      </c>
      <c r="E25" s="216">
        <f>E26+E27+E28+E29+E30+E31</f>
        <v>0</v>
      </c>
      <c r="F25" s="24">
        <f>C25+D25+E25</f>
        <v>349720</v>
      </c>
      <c r="G25" s="162" t="s">
        <v>18</v>
      </c>
      <c r="H25" s="178" t="s">
        <v>129</v>
      </c>
      <c r="I25" s="63">
        <f>I26+I27+I28+I29+I30+I31</f>
        <v>45987</v>
      </c>
      <c r="J25" s="216">
        <f>J26+J27+J28+J29+J30+J31</f>
        <v>0</v>
      </c>
      <c r="K25" s="216">
        <f>K26+K27+K28+K29+K30+K31</f>
        <v>0</v>
      </c>
      <c r="L25" s="24">
        <f>I25+J25+K25</f>
        <v>45987</v>
      </c>
      <c r="M25" s="162" t="s">
        <v>18</v>
      </c>
      <c r="N25" s="178" t="s">
        <v>129</v>
      </c>
      <c r="O25" s="63">
        <f>O26+O27+O28+O29+O30+O31</f>
        <v>37126</v>
      </c>
      <c r="P25" s="216">
        <f>P26+P27+P28+P29+P30+P31</f>
        <v>0</v>
      </c>
      <c r="Q25" s="216">
        <f>Q26+Q27+Q28+Q29+Q30+Q31</f>
        <v>0</v>
      </c>
      <c r="R25" s="24">
        <f>O25+P25+Q25</f>
        <v>37126</v>
      </c>
      <c r="S25" s="162" t="s">
        <v>18</v>
      </c>
      <c r="T25" s="178" t="s">
        <v>129</v>
      </c>
      <c r="U25" s="216">
        <f>U26+U27+U28+U29+U30+U31</f>
        <v>163696</v>
      </c>
      <c r="V25" s="216">
        <f>V26+V27+V28+V29+V30+V31</f>
        <v>0</v>
      </c>
      <c r="W25" s="216">
        <f>W26+W27+W28+W29+W30+W31</f>
        <v>0</v>
      </c>
      <c r="X25" s="24">
        <f>U25+V25+W25</f>
        <v>163696</v>
      </c>
      <c r="Y25" s="162" t="s">
        <v>18</v>
      </c>
      <c r="Z25" s="178" t="s">
        <v>129</v>
      </c>
      <c r="AA25" s="216">
        <f>AA26+AA27+AA28+AA29+AA30+AA31</f>
        <v>130630</v>
      </c>
      <c r="AB25" s="216">
        <f>AB26+AB27+AB28+AB29+AB30+AB31</f>
        <v>0</v>
      </c>
      <c r="AC25" s="216">
        <f>AC26+AC27+AC28+AC29+AC30+AC31</f>
        <v>0</v>
      </c>
      <c r="AD25" s="24">
        <f>AA25+AB25+AC25</f>
        <v>130630</v>
      </c>
      <c r="AE25" s="162" t="s">
        <v>18</v>
      </c>
      <c r="AF25" s="178" t="s">
        <v>129</v>
      </c>
      <c r="AG25" s="216">
        <f>AG26+AG27+AG28+AG29+AG30+AG31</f>
        <v>40507</v>
      </c>
      <c r="AH25" s="216">
        <f>AH26+AH27+AH28+AH29+AH30+AH31</f>
        <v>0</v>
      </c>
      <c r="AI25" s="216">
        <f>AI26+AI27+AI28+AI29+AI30+AI31</f>
        <v>0</v>
      </c>
      <c r="AJ25" s="24">
        <f>AG25+AH25+AI25</f>
        <v>40507</v>
      </c>
      <c r="AK25" s="162" t="s">
        <v>18</v>
      </c>
      <c r="AL25" s="178" t="s">
        <v>129</v>
      </c>
      <c r="AM25" s="216">
        <f>AM26+AM27+AM28+AM29+AM30+AM31</f>
        <v>18054</v>
      </c>
      <c r="AN25" s="216">
        <f>AN26+AN27+AN28+AN29+AN30+AN31</f>
        <v>0</v>
      </c>
      <c r="AO25" s="216">
        <f>AO26+AO27+AO28+AO29+AO30+AO31</f>
        <v>0</v>
      </c>
      <c r="AP25" s="255">
        <f>AM25+AN25+AO25</f>
        <v>18054</v>
      </c>
      <c r="AQ25" s="162" t="s">
        <v>18</v>
      </c>
      <c r="AR25" s="178" t="s">
        <v>129</v>
      </c>
      <c r="AS25" s="164">
        <f aca="true" t="shared" si="10" ref="AS25:AU40">+AM25+AG25+AA25+U25+O25+I25+C25</f>
        <v>782862</v>
      </c>
      <c r="AT25" s="164">
        <f t="shared" si="10"/>
        <v>2858</v>
      </c>
      <c r="AU25" s="164">
        <f t="shared" si="10"/>
        <v>0</v>
      </c>
      <c r="AV25" s="164">
        <f aca="true" t="shared" si="11" ref="AV25:AV43">+AP25+AJ25+AD25+X25+R25+L25+F25</f>
        <v>785720</v>
      </c>
    </row>
    <row r="26" spans="1:48" ht="15">
      <c r="A26" s="62" t="s">
        <v>73</v>
      </c>
      <c r="B26" s="28" t="s">
        <v>13</v>
      </c>
      <c r="C26" s="63">
        <v>216247</v>
      </c>
      <c r="D26" s="63">
        <v>0</v>
      </c>
      <c r="E26" s="63">
        <v>0</v>
      </c>
      <c r="F26" s="24">
        <f aca="true" t="shared" si="12" ref="F26:F43">C26+D26+E26</f>
        <v>216247</v>
      </c>
      <c r="G26" s="62" t="s">
        <v>73</v>
      </c>
      <c r="H26" s="28" t="s">
        <v>13</v>
      </c>
      <c r="I26" s="63">
        <v>24942</v>
      </c>
      <c r="J26" s="63">
        <v>0</v>
      </c>
      <c r="K26" s="63">
        <v>0</v>
      </c>
      <c r="L26" s="24">
        <f aca="true" t="shared" si="13" ref="L26:L43">I26+J26+K26</f>
        <v>24942</v>
      </c>
      <c r="M26" s="62" t="s">
        <v>73</v>
      </c>
      <c r="N26" s="28" t="s">
        <v>13</v>
      </c>
      <c r="O26" s="63">
        <v>22444</v>
      </c>
      <c r="P26" s="63">
        <v>0</v>
      </c>
      <c r="Q26" s="63">
        <v>0</v>
      </c>
      <c r="R26" s="24">
        <f aca="true" t="shared" si="14" ref="R26:R43">O26+P26+Q26</f>
        <v>22444</v>
      </c>
      <c r="S26" s="62" t="s">
        <v>73</v>
      </c>
      <c r="T26" s="28" t="s">
        <v>13</v>
      </c>
      <c r="U26" s="63">
        <v>94698</v>
      </c>
      <c r="V26" s="63">
        <v>0</v>
      </c>
      <c r="W26" s="63">
        <v>0</v>
      </c>
      <c r="X26" s="24">
        <f aca="true" t="shared" si="15" ref="X26:X43">U26+V26+W26</f>
        <v>94698</v>
      </c>
      <c r="Y26" s="62" t="s">
        <v>73</v>
      </c>
      <c r="Z26" s="28" t="s">
        <v>13</v>
      </c>
      <c r="AA26" s="63">
        <v>71153</v>
      </c>
      <c r="AB26" s="63">
        <v>0</v>
      </c>
      <c r="AC26" s="63">
        <v>0</v>
      </c>
      <c r="AD26" s="24">
        <f aca="true" t="shared" si="16" ref="AD26:AD43">AA26+AB26+AC26</f>
        <v>71153</v>
      </c>
      <c r="AE26" s="62" t="s">
        <v>73</v>
      </c>
      <c r="AF26" s="28" t="s">
        <v>13</v>
      </c>
      <c r="AG26" s="63">
        <v>18451</v>
      </c>
      <c r="AH26" s="63">
        <v>0</v>
      </c>
      <c r="AI26" s="63">
        <v>0</v>
      </c>
      <c r="AJ26" s="24">
        <f aca="true" t="shared" si="17" ref="AJ26:AJ43">AG26+AH26+AI26</f>
        <v>18451</v>
      </c>
      <c r="AK26" s="62" t="s">
        <v>73</v>
      </c>
      <c r="AL26" s="28" t="s">
        <v>13</v>
      </c>
      <c r="AM26" s="63">
        <v>10725</v>
      </c>
      <c r="AN26" s="63">
        <v>0</v>
      </c>
      <c r="AO26" s="63">
        <v>0</v>
      </c>
      <c r="AP26" s="255">
        <f aca="true" t="shared" si="18" ref="AP26:AP43">AM26+AN26+AO26</f>
        <v>10725</v>
      </c>
      <c r="AQ26" s="62" t="s">
        <v>73</v>
      </c>
      <c r="AR26" s="28" t="s">
        <v>13</v>
      </c>
      <c r="AS26" s="164">
        <f t="shared" si="10"/>
        <v>458660</v>
      </c>
      <c r="AT26" s="164">
        <f t="shared" si="10"/>
        <v>0</v>
      </c>
      <c r="AU26" s="164">
        <f t="shared" si="10"/>
        <v>0</v>
      </c>
      <c r="AV26" s="164">
        <f t="shared" si="11"/>
        <v>458660</v>
      </c>
    </row>
    <row r="27" spans="1:48" ht="15">
      <c r="A27" s="62" t="s">
        <v>74</v>
      </c>
      <c r="B27" s="28" t="s">
        <v>133</v>
      </c>
      <c r="C27" s="63">
        <v>60129</v>
      </c>
      <c r="D27" s="63">
        <v>0</v>
      </c>
      <c r="E27" s="63">
        <v>0</v>
      </c>
      <c r="F27" s="24">
        <f t="shared" si="12"/>
        <v>60129</v>
      </c>
      <c r="G27" s="62" t="s">
        <v>74</v>
      </c>
      <c r="H27" s="28" t="s">
        <v>133</v>
      </c>
      <c r="I27" s="63">
        <v>6799</v>
      </c>
      <c r="J27" s="63">
        <v>0</v>
      </c>
      <c r="K27" s="63">
        <v>0</v>
      </c>
      <c r="L27" s="24">
        <f t="shared" si="13"/>
        <v>6799</v>
      </c>
      <c r="M27" s="62" t="s">
        <v>74</v>
      </c>
      <c r="N27" s="28" t="s">
        <v>133</v>
      </c>
      <c r="O27" s="63">
        <v>6164</v>
      </c>
      <c r="P27" s="63">
        <v>0</v>
      </c>
      <c r="Q27" s="63">
        <v>0</v>
      </c>
      <c r="R27" s="24">
        <f t="shared" si="14"/>
        <v>6164</v>
      </c>
      <c r="S27" s="62" t="s">
        <v>74</v>
      </c>
      <c r="T27" s="28" t="s">
        <v>133</v>
      </c>
      <c r="U27" s="63">
        <v>25849</v>
      </c>
      <c r="V27" s="63">
        <v>0</v>
      </c>
      <c r="W27" s="63">
        <v>0</v>
      </c>
      <c r="X27" s="24">
        <f t="shared" si="15"/>
        <v>25849</v>
      </c>
      <c r="Y27" s="62" t="s">
        <v>74</v>
      </c>
      <c r="Z27" s="28" t="s">
        <v>133</v>
      </c>
      <c r="AA27" s="63">
        <v>19454</v>
      </c>
      <c r="AB27" s="63">
        <v>0</v>
      </c>
      <c r="AC27" s="63">
        <v>0</v>
      </c>
      <c r="AD27" s="24">
        <f t="shared" si="16"/>
        <v>19454</v>
      </c>
      <c r="AE27" s="62" t="s">
        <v>74</v>
      </c>
      <c r="AF27" s="28" t="s">
        <v>133</v>
      </c>
      <c r="AG27" s="63">
        <v>5027</v>
      </c>
      <c r="AH27" s="63">
        <v>0</v>
      </c>
      <c r="AI27" s="63">
        <v>0</v>
      </c>
      <c r="AJ27" s="24">
        <f t="shared" si="17"/>
        <v>5027</v>
      </c>
      <c r="AK27" s="62" t="s">
        <v>74</v>
      </c>
      <c r="AL27" s="28" t="s">
        <v>133</v>
      </c>
      <c r="AM27" s="63">
        <v>2852</v>
      </c>
      <c r="AN27" s="63">
        <v>0</v>
      </c>
      <c r="AO27" s="63">
        <v>0</v>
      </c>
      <c r="AP27" s="255">
        <f t="shared" si="18"/>
        <v>2852</v>
      </c>
      <c r="AQ27" s="62" t="s">
        <v>74</v>
      </c>
      <c r="AR27" s="28" t="s">
        <v>133</v>
      </c>
      <c r="AS27" s="164">
        <f t="shared" si="10"/>
        <v>126274</v>
      </c>
      <c r="AT27" s="164">
        <f t="shared" si="10"/>
        <v>0</v>
      </c>
      <c r="AU27" s="164">
        <f t="shared" si="10"/>
        <v>0</v>
      </c>
      <c r="AV27" s="164">
        <f t="shared" si="11"/>
        <v>126274</v>
      </c>
    </row>
    <row r="28" spans="1:48" ht="15">
      <c r="A28" s="62" t="s">
        <v>75</v>
      </c>
      <c r="B28" s="28" t="s">
        <v>134</v>
      </c>
      <c r="C28" s="63">
        <v>70486</v>
      </c>
      <c r="D28" s="63">
        <v>2858</v>
      </c>
      <c r="E28" s="63">
        <v>0</v>
      </c>
      <c r="F28" s="24">
        <f t="shared" si="12"/>
        <v>73344</v>
      </c>
      <c r="G28" s="62" t="s">
        <v>75</v>
      </c>
      <c r="H28" s="28" t="s">
        <v>134</v>
      </c>
      <c r="I28" s="63">
        <v>14246</v>
      </c>
      <c r="J28" s="63">
        <v>0</v>
      </c>
      <c r="K28" s="63">
        <v>0</v>
      </c>
      <c r="L28" s="24">
        <f t="shared" si="13"/>
        <v>14246</v>
      </c>
      <c r="M28" s="62" t="s">
        <v>75</v>
      </c>
      <c r="N28" s="28" t="s">
        <v>134</v>
      </c>
      <c r="O28" s="63">
        <v>8518</v>
      </c>
      <c r="P28" s="63">
        <v>0</v>
      </c>
      <c r="Q28" s="63">
        <v>0</v>
      </c>
      <c r="R28" s="24">
        <f t="shared" si="14"/>
        <v>8518</v>
      </c>
      <c r="S28" s="62" t="s">
        <v>75</v>
      </c>
      <c r="T28" s="28" t="s">
        <v>134</v>
      </c>
      <c r="U28" s="63">
        <v>43149</v>
      </c>
      <c r="V28" s="63">
        <v>0</v>
      </c>
      <c r="W28" s="63">
        <v>0</v>
      </c>
      <c r="X28" s="24">
        <f t="shared" si="15"/>
        <v>43149</v>
      </c>
      <c r="Y28" s="62" t="s">
        <v>75</v>
      </c>
      <c r="Z28" s="28" t="s">
        <v>134</v>
      </c>
      <c r="AA28" s="63">
        <v>40023</v>
      </c>
      <c r="AB28" s="63">
        <v>0</v>
      </c>
      <c r="AC28" s="63">
        <v>0</v>
      </c>
      <c r="AD28" s="24">
        <f t="shared" si="16"/>
        <v>40023</v>
      </c>
      <c r="AE28" s="62" t="s">
        <v>75</v>
      </c>
      <c r="AF28" s="28" t="s">
        <v>134</v>
      </c>
      <c r="AG28" s="63">
        <v>17029</v>
      </c>
      <c r="AH28" s="63">
        <v>0</v>
      </c>
      <c r="AI28" s="63">
        <v>0</v>
      </c>
      <c r="AJ28" s="24">
        <f t="shared" si="17"/>
        <v>17029</v>
      </c>
      <c r="AK28" s="62" t="s">
        <v>75</v>
      </c>
      <c r="AL28" s="28" t="s">
        <v>134</v>
      </c>
      <c r="AM28" s="63">
        <v>4477</v>
      </c>
      <c r="AN28" s="63">
        <v>0</v>
      </c>
      <c r="AO28" s="63">
        <v>0</v>
      </c>
      <c r="AP28" s="255">
        <f t="shared" si="18"/>
        <v>4477</v>
      </c>
      <c r="AQ28" s="62" t="s">
        <v>75</v>
      </c>
      <c r="AR28" s="28" t="s">
        <v>134</v>
      </c>
      <c r="AS28" s="164">
        <f t="shared" si="10"/>
        <v>197928</v>
      </c>
      <c r="AT28" s="164">
        <f t="shared" si="10"/>
        <v>2858</v>
      </c>
      <c r="AU28" s="164">
        <f t="shared" si="10"/>
        <v>0</v>
      </c>
      <c r="AV28" s="164">
        <f t="shared" si="11"/>
        <v>200786</v>
      </c>
    </row>
    <row r="29" spans="1:48" ht="15">
      <c r="A29" s="62" t="s">
        <v>76</v>
      </c>
      <c r="B29" s="28" t="s">
        <v>135</v>
      </c>
      <c r="C29" s="63">
        <v>0</v>
      </c>
      <c r="D29" s="63">
        <v>0</v>
      </c>
      <c r="E29" s="63">
        <v>0</v>
      </c>
      <c r="F29" s="24">
        <f t="shared" si="12"/>
        <v>0</v>
      </c>
      <c r="G29" s="62" t="s">
        <v>76</v>
      </c>
      <c r="H29" s="28" t="s">
        <v>135</v>
      </c>
      <c r="I29" s="63">
        <v>0</v>
      </c>
      <c r="J29" s="63">
        <v>0</v>
      </c>
      <c r="K29" s="63">
        <v>0</v>
      </c>
      <c r="L29" s="24">
        <f t="shared" si="13"/>
        <v>0</v>
      </c>
      <c r="M29" s="62" t="s">
        <v>76</v>
      </c>
      <c r="N29" s="28" t="s">
        <v>135</v>
      </c>
      <c r="O29" s="63">
        <v>0</v>
      </c>
      <c r="P29" s="63">
        <v>0</v>
      </c>
      <c r="Q29" s="63">
        <v>0</v>
      </c>
      <c r="R29" s="24">
        <f t="shared" si="14"/>
        <v>0</v>
      </c>
      <c r="S29" s="62" t="s">
        <v>76</v>
      </c>
      <c r="T29" s="28" t="s">
        <v>135</v>
      </c>
      <c r="U29" s="63">
        <v>0</v>
      </c>
      <c r="V29" s="63">
        <v>0</v>
      </c>
      <c r="W29" s="63">
        <v>0</v>
      </c>
      <c r="X29" s="24">
        <f t="shared" si="15"/>
        <v>0</v>
      </c>
      <c r="Y29" s="62" t="s">
        <v>76</v>
      </c>
      <c r="Z29" s="28" t="s">
        <v>135</v>
      </c>
      <c r="AA29" s="63">
        <v>0</v>
      </c>
      <c r="AB29" s="63">
        <v>0</v>
      </c>
      <c r="AC29" s="63">
        <v>0</v>
      </c>
      <c r="AD29" s="24">
        <f t="shared" si="16"/>
        <v>0</v>
      </c>
      <c r="AE29" s="62" t="s">
        <v>76</v>
      </c>
      <c r="AF29" s="28" t="s">
        <v>135</v>
      </c>
      <c r="AG29" s="63">
        <v>0</v>
      </c>
      <c r="AH29" s="63">
        <v>0</v>
      </c>
      <c r="AI29" s="63">
        <v>0</v>
      </c>
      <c r="AJ29" s="24">
        <f t="shared" si="17"/>
        <v>0</v>
      </c>
      <c r="AK29" s="62" t="s">
        <v>76</v>
      </c>
      <c r="AL29" s="28" t="s">
        <v>135</v>
      </c>
      <c r="AM29" s="63">
        <v>0</v>
      </c>
      <c r="AN29" s="63">
        <v>0</v>
      </c>
      <c r="AO29" s="63">
        <v>0</v>
      </c>
      <c r="AP29" s="255">
        <f t="shared" si="18"/>
        <v>0</v>
      </c>
      <c r="AQ29" s="62" t="s">
        <v>76</v>
      </c>
      <c r="AR29" s="28" t="s">
        <v>135</v>
      </c>
      <c r="AS29" s="164">
        <f t="shared" si="10"/>
        <v>0</v>
      </c>
      <c r="AT29" s="164">
        <f t="shared" si="10"/>
        <v>0</v>
      </c>
      <c r="AU29" s="164">
        <f t="shared" si="10"/>
        <v>0</v>
      </c>
      <c r="AV29" s="164">
        <f t="shared" si="11"/>
        <v>0</v>
      </c>
    </row>
    <row r="30" spans="1:48" ht="15">
      <c r="A30" s="62" t="s">
        <v>77</v>
      </c>
      <c r="B30" s="28" t="s">
        <v>136</v>
      </c>
      <c r="C30" s="63">
        <v>0</v>
      </c>
      <c r="D30" s="63">
        <v>0</v>
      </c>
      <c r="E30" s="63">
        <v>0</v>
      </c>
      <c r="F30" s="24">
        <f t="shared" si="12"/>
        <v>0</v>
      </c>
      <c r="G30" s="62" t="s">
        <v>77</v>
      </c>
      <c r="H30" s="28" t="s">
        <v>136</v>
      </c>
      <c r="I30" s="63">
        <v>0</v>
      </c>
      <c r="J30" s="63">
        <v>0</v>
      </c>
      <c r="K30" s="63">
        <v>0</v>
      </c>
      <c r="L30" s="24">
        <f t="shared" si="13"/>
        <v>0</v>
      </c>
      <c r="M30" s="62" t="s">
        <v>77</v>
      </c>
      <c r="N30" s="28" t="s">
        <v>136</v>
      </c>
      <c r="O30" s="63">
        <v>0</v>
      </c>
      <c r="P30" s="63">
        <v>0</v>
      </c>
      <c r="Q30" s="63">
        <v>0</v>
      </c>
      <c r="R30" s="24">
        <f t="shared" si="14"/>
        <v>0</v>
      </c>
      <c r="S30" s="62" t="s">
        <v>77</v>
      </c>
      <c r="T30" s="28" t="s">
        <v>136</v>
      </c>
      <c r="U30" s="63">
        <v>0</v>
      </c>
      <c r="V30" s="63">
        <v>0</v>
      </c>
      <c r="W30" s="63">
        <v>0</v>
      </c>
      <c r="X30" s="24">
        <f t="shared" si="15"/>
        <v>0</v>
      </c>
      <c r="Y30" s="62" t="s">
        <v>77</v>
      </c>
      <c r="Z30" s="28" t="s">
        <v>136</v>
      </c>
      <c r="AA30" s="63">
        <v>0</v>
      </c>
      <c r="AB30" s="63">
        <v>0</v>
      </c>
      <c r="AC30" s="63">
        <v>0</v>
      </c>
      <c r="AD30" s="24">
        <f t="shared" si="16"/>
        <v>0</v>
      </c>
      <c r="AE30" s="62" t="s">
        <v>77</v>
      </c>
      <c r="AF30" s="28" t="s">
        <v>136</v>
      </c>
      <c r="AG30" s="63">
        <v>0</v>
      </c>
      <c r="AH30" s="63">
        <v>0</v>
      </c>
      <c r="AI30" s="63">
        <v>0</v>
      </c>
      <c r="AJ30" s="24">
        <f t="shared" si="17"/>
        <v>0</v>
      </c>
      <c r="AK30" s="62" t="s">
        <v>77</v>
      </c>
      <c r="AL30" s="28" t="s">
        <v>136</v>
      </c>
      <c r="AM30" s="63">
        <v>0</v>
      </c>
      <c r="AN30" s="63">
        <v>0</v>
      </c>
      <c r="AO30" s="63">
        <v>0</v>
      </c>
      <c r="AP30" s="255">
        <f t="shared" si="18"/>
        <v>0</v>
      </c>
      <c r="AQ30" s="62" t="s">
        <v>77</v>
      </c>
      <c r="AR30" s="28" t="s">
        <v>136</v>
      </c>
      <c r="AS30" s="164">
        <f t="shared" si="10"/>
        <v>0</v>
      </c>
      <c r="AT30" s="164">
        <f t="shared" si="10"/>
        <v>0</v>
      </c>
      <c r="AU30" s="164">
        <f t="shared" si="10"/>
        <v>0</v>
      </c>
      <c r="AV30" s="164">
        <f t="shared" si="11"/>
        <v>0</v>
      </c>
    </row>
    <row r="31" spans="1:48" ht="15">
      <c r="A31" s="177" t="s">
        <v>132</v>
      </c>
      <c r="B31" s="28" t="s">
        <v>15</v>
      </c>
      <c r="C31" s="63">
        <v>0</v>
      </c>
      <c r="D31" s="63">
        <v>0</v>
      </c>
      <c r="E31" s="63">
        <v>0</v>
      </c>
      <c r="F31" s="24">
        <f t="shared" si="12"/>
        <v>0</v>
      </c>
      <c r="G31" s="177" t="s">
        <v>132</v>
      </c>
      <c r="H31" s="28" t="s">
        <v>15</v>
      </c>
      <c r="I31" s="63">
        <v>0</v>
      </c>
      <c r="J31" s="63">
        <v>0</v>
      </c>
      <c r="K31" s="63">
        <v>0</v>
      </c>
      <c r="L31" s="24">
        <f t="shared" si="13"/>
        <v>0</v>
      </c>
      <c r="M31" s="177" t="s">
        <v>132</v>
      </c>
      <c r="N31" s="28" t="s">
        <v>15</v>
      </c>
      <c r="O31" s="63">
        <v>0</v>
      </c>
      <c r="P31" s="63">
        <v>0</v>
      </c>
      <c r="Q31" s="63">
        <v>0</v>
      </c>
      <c r="R31" s="24">
        <f t="shared" si="14"/>
        <v>0</v>
      </c>
      <c r="S31" s="177" t="s">
        <v>132</v>
      </c>
      <c r="T31" s="28" t="s">
        <v>15</v>
      </c>
      <c r="U31" s="63">
        <v>0</v>
      </c>
      <c r="V31" s="63">
        <v>0</v>
      </c>
      <c r="W31" s="63">
        <v>0</v>
      </c>
      <c r="X31" s="24">
        <f t="shared" si="15"/>
        <v>0</v>
      </c>
      <c r="Y31" s="177" t="s">
        <v>132</v>
      </c>
      <c r="Z31" s="28" t="s">
        <v>15</v>
      </c>
      <c r="AA31" s="63">
        <v>0</v>
      </c>
      <c r="AB31" s="63">
        <v>0</v>
      </c>
      <c r="AC31" s="63">
        <v>0</v>
      </c>
      <c r="AD31" s="24">
        <f t="shared" si="16"/>
        <v>0</v>
      </c>
      <c r="AE31" s="177" t="s">
        <v>132</v>
      </c>
      <c r="AF31" s="28" t="s">
        <v>15</v>
      </c>
      <c r="AG31" s="63">
        <v>0</v>
      </c>
      <c r="AH31" s="63">
        <v>0</v>
      </c>
      <c r="AI31" s="63">
        <v>0</v>
      </c>
      <c r="AJ31" s="24">
        <f t="shared" si="17"/>
        <v>0</v>
      </c>
      <c r="AK31" s="177" t="s">
        <v>132</v>
      </c>
      <c r="AL31" s="28" t="s">
        <v>15</v>
      </c>
      <c r="AM31" s="63">
        <v>0</v>
      </c>
      <c r="AN31" s="63">
        <v>0</v>
      </c>
      <c r="AO31" s="63">
        <v>0</v>
      </c>
      <c r="AP31" s="255">
        <f t="shared" si="18"/>
        <v>0</v>
      </c>
      <c r="AQ31" s="177" t="s">
        <v>132</v>
      </c>
      <c r="AR31" s="28" t="s">
        <v>15</v>
      </c>
      <c r="AS31" s="164">
        <f t="shared" si="10"/>
        <v>0</v>
      </c>
      <c r="AT31" s="164">
        <f t="shared" si="10"/>
        <v>0</v>
      </c>
      <c r="AU31" s="164">
        <f t="shared" si="10"/>
        <v>0</v>
      </c>
      <c r="AV31" s="164">
        <f t="shared" si="11"/>
        <v>0</v>
      </c>
    </row>
    <row r="32" spans="1:48" ht="15">
      <c r="A32" s="177" t="s">
        <v>19</v>
      </c>
      <c r="B32" s="28" t="s">
        <v>139</v>
      </c>
      <c r="C32" s="63">
        <f>C33+C34+C35</f>
        <v>9383</v>
      </c>
      <c r="D32" s="63">
        <f>D33+D34+D35</f>
        <v>0</v>
      </c>
      <c r="E32" s="63">
        <f>E33+E34+E35</f>
        <v>0</v>
      </c>
      <c r="F32" s="24">
        <f t="shared" si="12"/>
        <v>9383</v>
      </c>
      <c r="G32" s="177" t="s">
        <v>19</v>
      </c>
      <c r="H32" s="28" t="s">
        <v>139</v>
      </c>
      <c r="I32" s="63">
        <v>0</v>
      </c>
      <c r="J32" s="63">
        <f>J33+J34+J35</f>
        <v>0</v>
      </c>
      <c r="K32" s="63">
        <f>K33+K34+K35</f>
        <v>0</v>
      </c>
      <c r="L32" s="24">
        <f t="shared" si="13"/>
        <v>0</v>
      </c>
      <c r="M32" s="177" t="s">
        <v>19</v>
      </c>
      <c r="N32" s="28" t="s">
        <v>139</v>
      </c>
      <c r="O32" s="63">
        <v>0</v>
      </c>
      <c r="P32" s="63">
        <f>P33+P34+P35</f>
        <v>0</v>
      </c>
      <c r="Q32" s="63">
        <f>Q33+Q34+Q35</f>
        <v>0</v>
      </c>
      <c r="R32" s="24">
        <f t="shared" si="14"/>
        <v>0</v>
      </c>
      <c r="S32" s="177" t="s">
        <v>19</v>
      </c>
      <c r="T32" s="28" t="s">
        <v>139</v>
      </c>
      <c r="U32" s="63">
        <f>U33+U34+U35</f>
        <v>0</v>
      </c>
      <c r="V32" s="63">
        <f>V33+V34+V35</f>
        <v>0</v>
      </c>
      <c r="W32" s="63">
        <f>W33+W34+W35</f>
        <v>0</v>
      </c>
      <c r="X32" s="24">
        <f t="shared" si="15"/>
        <v>0</v>
      </c>
      <c r="Y32" s="177" t="s">
        <v>19</v>
      </c>
      <c r="Z32" s="28" t="s">
        <v>139</v>
      </c>
      <c r="AA32" s="63">
        <f>AA33+AA34+AA35</f>
        <v>0</v>
      </c>
      <c r="AB32" s="63">
        <f>AB33+AB34+AB35</f>
        <v>0</v>
      </c>
      <c r="AC32" s="63">
        <v>0</v>
      </c>
      <c r="AD32" s="24">
        <f t="shared" si="16"/>
        <v>0</v>
      </c>
      <c r="AE32" s="177" t="s">
        <v>19</v>
      </c>
      <c r="AF32" s="28" t="s">
        <v>139</v>
      </c>
      <c r="AG32" s="63">
        <f>AG33+AG34+AG35</f>
        <v>0</v>
      </c>
      <c r="AH32" s="63">
        <f>AH33+AH34+AH35</f>
        <v>0</v>
      </c>
      <c r="AI32" s="63">
        <f>AI33+AI34+AI35</f>
        <v>0</v>
      </c>
      <c r="AJ32" s="24">
        <f t="shared" si="17"/>
        <v>0</v>
      </c>
      <c r="AK32" s="177" t="s">
        <v>19</v>
      </c>
      <c r="AL32" s="28" t="s">
        <v>139</v>
      </c>
      <c r="AM32" s="63">
        <f>AM33+AM34+AM35</f>
        <v>0</v>
      </c>
      <c r="AN32" s="63">
        <f>AN33+AN34+AN35</f>
        <v>0</v>
      </c>
      <c r="AO32" s="63">
        <f>AO33+AO34+AO35</f>
        <v>0</v>
      </c>
      <c r="AP32" s="255">
        <f t="shared" si="18"/>
        <v>0</v>
      </c>
      <c r="AQ32" s="177" t="s">
        <v>19</v>
      </c>
      <c r="AR32" s="28" t="s">
        <v>139</v>
      </c>
      <c r="AS32" s="164">
        <f t="shared" si="10"/>
        <v>9383</v>
      </c>
      <c r="AT32" s="164">
        <f t="shared" si="10"/>
        <v>0</v>
      </c>
      <c r="AU32" s="164">
        <f t="shared" si="10"/>
        <v>0</v>
      </c>
      <c r="AV32" s="164">
        <f t="shared" si="11"/>
        <v>9383</v>
      </c>
    </row>
    <row r="33" spans="1:48" ht="15">
      <c r="A33" s="177" t="s">
        <v>68</v>
      </c>
      <c r="B33" s="28" t="s">
        <v>16</v>
      </c>
      <c r="C33" s="63">
        <v>9383</v>
      </c>
      <c r="D33" s="63">
        <v>0</v>
      </c>
      <c r="E33" s="63">
        <v>0</v>
      </c>
      <c r="F33" s="24">
        <f t="shared" si="12"/>
        <v>9383</v>
      </c>
      <c r="G33" s="177" t="s">
        <v>68</v>
      </c>
      <c r="H33" s="28" t="s">
        <v>16</v>
      </c>
      <c r="I33" s="63">
        <v>0</v>
      </c>
      <c r="J33" s="63">
        <v>0</v>
      </c>
      <c r="K33" s="63">
        <v>0</v>
      </c>
      <c r="L33" s="24">
        <f t="shared" si="13"/>
        <v>0</v>
      </c>
      <c r="M33" s="177" t="s">
        <v>68</v>
      </c>
      <c r="N33" s="28" t="s">
        <v>16</v>
      </c>
      <c r="O33" s="63">
        <v>0</v>
      </c>
      <c r="P33" s="63">
        <v>0</v>
      </c>
      <c r="Q33" s="63">
        <v>0</v>
      </c>
      <c r="R33" s="24">
        <f t="shared" si="14"/>
        <v>0</v>
      </c>
      <c r="S33" s="177" t="s">
        <v>68</v>
      </c>
      <c r="T33" s="28" t="s">
        <v>16</v>
      </c>
      <c r="U33" s="63">
        <v>0</v>
      </c>
      <c r="V33" s="63">
        <v>0</v>
      </c>
      <c r="W33" s="63">
        <v>0</v>
      </c>
      <c r="X33" s="24">
        <f t="shared" si="15"/>
        <v>0</v>
      </c>
      <c r="Y33" s="177" t="s">
        <v>68</v>
      </c>
      <c r="Z33" s="28" t="s">
        <v>16</v>
      </c>
      <c r="AA33" s="63">
        <v>0</v>
      </c>
      <c r="AB33" s="63">
        <v>0</v>
      </c>
      <c r="AC33" s="63">
        <v>0</v>
      </c>
      <c r="AD33" s="24">
        <f t="shared" si="16"/>
        <v>0</v>
      </c>
      <c r="AE33" s="177" t="s">
        <v>68</v>
      </c>
      <c r="AF33" s="28" t="s">
        <v>16</v>
      </c>
      <c r="AG33" s="63">
        <v>0</v>
      </c>
      <c r="AH33" s="63">
        <v>0</v>
      </c>
      <c r="AI33" s="63">
        <v>0</v>
      </c>
      <c r="AJ33" s="24">
        <f t="shared" si="17"/>
        <v>0</v>
      </c>
      <c r="AK33" s="177" t="s">
        <v>68</v>
      </c>
      <c r="AL33" s="28" t="s">
        <v>16</v>
      </c>
      <c r="AM33" s="63">
        <v>0</v>
      </c>
      <c r="AN33" s="63">
        <v>0</v>
      </c>
      <c r="AO33" s="63">
        <v>0</v>
      </c>
      <c r="AP33" s="255">
        <f t="shared" si="18"/>
        <v>0</v>
      </c>
      <c r="AQ33" s="177" t="s">
        <v>68</v>
      </c>
      <c r="AR33" s="28" t="s">
        <v>16</v>
      </c>
      <c r="AS33" s="164">
        <f t="shared" si="10"/>
        <v>9383</v>
      </c>
      <c r="AT33" s="164">
        <f t="shared" si="10"/>
        <v>0</v>
      </c>
      <c r="AU33" s="164">
        <f t="shared" si="10"/>
        <v>0</v>
      </c>
      <c r="AV33" s="164">
        <f t="shared" si="11"/>
        <v>9383</v>
      </c>
    </row>
    <row r="34" spans="1:48" ht="15">
      <c r="A34" s="177" t="s">
        <v>69</v>
      </c>
      <c r="B34" s="28" t="s">
        <v>17</v>
      </c>
      <c r="C34" s="24">
        <v>0</v>
      </c>
      <c r="D34" s="63">
        <v>0</v>
      </c>
      <c r="E34" s="63">
        <v>0</v>
      </c>
      <c r="F34" s="24">
        <f t="shared" si="12"/>
        <v>0</v>
      </c>
      <c r="G34" s="177" t="s">
        <v>69</v>
      </c>
      <c r="H34" s="28" t="s">
        <v>17</v>
      </c>
      <c r="I34" s="24">
        <v>0</v>
      </c>
      <c r="J34" s="63">
        <v>0</v>
      </c>
      <c r="K34" s="63">
        <v>0</v>
      </c>
      <c r="L34" s="24">
        <f t="shared" si="13"/>
        <v>0</v>
      </c>
      <c r="M34" s="177" t="s">
        <v>69</v>
      </c>
      <c r="N34" s="28" t="s">
        <v>17</v>
      </c>
      <c r="O34" s="24">
        <v>0</v>
      </c>
      <c r="P34" s="63">
        <v>0</v>
      </c>
      <c r="Q34" s="63">
        <v>0</v>
      </c>
      <c r="R34" s="24">
        <f t="shared" si="14"/>
        <v>0</v>
      </c>
      <c r="S34" s="177" t="s">
        <v>69</v>
      </c>
      <c r="T34" s="28" t="s">
        <v>17</v>
      </c>
      <c r="U34" s="94">
        <v>0</v>
      </c>
      <c r="V34" s="63">
        <v>0</v>
      </c>
      <c r="W34" s="63">
        <v>0</v>
      </c>
      <c r="X34" s="24">
        <f t="shared" si="15"/>
        <v>0</v>
      </c>
      <c r="Y34" s="177" t="s">
        <v>69</v>
      </c>
      <c r="Z34" s="28" t="s">
        <v>17</v>
      </c>
      <c r="AA34" s="94">
        <v>0</v>
      </c>
      <c r="AB34" s="63">
        <v>0</v>
      </c>
      <c r="AC34" s="63">
        <v>0</v>
      </c>
      <c r="AD34" s="24">
        <f t="shared" si="16"/>
        <v>0</v>
      </c>
      <c r="AE34" s="177" t="s">
        <v>69</v>
      </c>
      <c r="AF34" s="28" t="s">
        <v>17</v>
      </c>
      <c r="AG34" s="94">
        <v>0</v>
      </c>
      <c r="AH34" s="63">
        <v>0</v>
      </c>
      <c r="AI34" s="63">
        <v>0</v>
      </c>
      <c r="AJ34" s="24">
        <f t="shared" si="17"/>
        <v>0</v>
      </c>
      <c r="AK34" s="177" t="s">
        <v>69</v>
      </c>
      <c r="AL34" s="28" t="s">
        <v>17</v>
      </c>
      <c r="AM34" s="94">
        <v>0</v>
      </c>
      <c r="AN34" s="63">
        <v>0</v>
      </c>
      <c r="AO34" s="63">
        <v>0</v>
      </c>
      <c r="AP34" s="255">
        <f t="shared" si="18"/>
        <v>0</v>
      </c>
      <c r="AQ34" s="177" t="s">
        <v>69</v>
      </c>
      <c r="AR34" s="28" t="s">
        <v>17</v>
      </c>
      <c r="AS34" s="164">
        <f t="shared" si="10"/>
        <v>0</v>
      </c>
      <c r="AT34" s="164">
        <f t="shared" si="10"/>
        <v>0</v>
      </c>
      <c r="AU34" s="164">
        <f t="shared" si="10"/>
        <v>0</v>
      </c>
      <c r="AV34" s="164">
        <f t="shared" si="11"/>
        <v>0</v>
      </c>
    </row>
    <row r="35" spans="1:48" ht="15">
      <c r="A35" s="177" t="s">
        <v>78</v>
      </c>
      <c r="B35" s="28" t="s">
        <v>140</v>
      </c>
      <c r="C35" s="63">
        <v>0</v>
      </c>
      <c r="D35" s="63">
        <v>0</v>
      </c>
      <c r="E35" s="63">
        <v>0</v>
      </c>
      <c r="F35" s="24">
        <f t="shared" si="12"/>
        <v>0</v>
      </c>
      <c r="G35" s="177" t="s">
        <v>78</v>
      </c>
      <c r="H35" s="28" t="s">
        <v>140</v>
      </c>
      <c r="I35" s="63">
        <v>0</v>
      </c>
      <c r="J35" s="63">
        <v>0</v>
      </c>
      <c r="K35" s="63">
        <v>0</v>
      </c>
      <c r="L35" s="24">
        <f t="shared" si="13"/>
        <v>0</v>
      </c>
      <c r="M35" s="177" t="s">
        <v>78</v>
      </c>
      <c r="N35" s="28" t="s">
        <v>140</v>
      </c>
      <c r="O35" s="63">
        <v>0</v>
      </c>
      <c r="P35" s="63">
        <v>0</v>
      </c>
      <c r="Q35" s="63">
        <v>0</v>
      </c>
      <c r="R35" s="24">
        <f t="shared" si="14"/>
        <v>0</v>
      </c>
      <c r="S35" s="177" t="s">
        <v>78</v>
      </c>
      <c r="T35" s="28" t="s">
        <v>140</v>
      </c>
      <c r="U35" s="63">
        <v>0</v>
      </c>
      <c r="V35" s="63">
        <v>0</v>
      </c>
      <c r="W35" s="63">
        <v>0</v>
      </c>
      <c r="X35" s="24">
        <f t="shared" si="15"/>
        <v>0</v>
      </c>
      <c r="Y35" s="177" t="s">
        <v>78</v>
      </c>
      <c r="Z35" s="28" t="s">
        <v>140</v>
      </c>
      <c r="AA35" s="63">
        <v>0</v>
      </c>
      <c r="AB35" s="63">
        <v>0</v>
      </c>
      <c r="AC35" s="63">
        <v>0</v>
      </c>
      <c r="AD35" s="24">
        <f t="shared" si="16"/>
        <v>0</v>
      </c>
      <c r="AE35" s="177" t="s">
        <v>78</v>
      </c>
      <c r="AF35" s="28" t="s">
        <v>140</v>
      </c>
      <c r="AG35" s="63">
        <v>0</v>
      </c>
      <c r="AH35" s="63">
        <v>0</v>
      </c>
      <c r="AI35" s="63">
        <v>0</v>
      </c>
      <c r="AJ35" s="24">
        <f t="shared" si="17"/>
        <v>0</v>
      </c>
      <c r="AK35" s="177" t="s">
        <v>78</v>
      </c>
      <c r="AL35" s="28" t="s">
        <v>140</v>
      </c>
      <c r="AM35" s="63">
        <v>0</v>
      </c>
      <c r="AN35" s="63">
        <v>0</v>
      </c>
      <c r="AO35" s="63">
        <v>0</v>
      </c>
      <c r="AP35" s="255">
        <f t="shared" si="18"/>
        <v>0</v>
      </c>
      <c r="AQ35" s="177" t="s">
        <v>78</v>
      </c>
      <c r="AR35" s="28" t="s">
        <v>140</v>
      </c>
      <c r="AS35" s="164">
        <f t="shared" si="10"/>
        <v>0</v>
      </c>
      <c r="AT35" s="164">
        <f t="shared" si="10"/>
        <v>0</v>
      </c>
      <c r="AU35" s="164">
        <f t="shared" si="10"/>
        <v>0</v>
      </c>
      <c r="AV35" s="164">
        <f t="shared" si="11"/>
        <v>0</v>
      </c>
    </row>
    <row r="36" spans="1:48" ht="15">
      <c r="A36" s="177" t="s">
        <v>20</v>
      </c>
      <c r="B36" s="27" t="s">
        <v>141</v>
      </c>
      <c r="C36" s="63">
        <f>C25+C32</f>
        <v>356245</v>
      </c>
      <c r="D36" s="63">
        <f>D25+D32</f>
        <v>2858</v>
      </c>
      <c r="E36" s="63">
        <f>E25+E32</f>
        <v>0</v>
      </c>
      <c r="F36" s="24">
        <f t="shared" si="12"/>
        <v>359103</v>
      </c>
      <c r="G36" s="177" t="s">
        <v>20</v>
      </c>
      <c r="H36" s="27" t="s">
        <v>141</v>
      </c>
      <c r="I36" s="63">
        <f>I25+I32</f>
        <v>45987</v>
      </c>
      <c r="J36" s="63">
        <f>J25+J32</f>
        <v>0</v>
      </c>
      <c r="K36" s="63">
        <f>K25+K32</f>
        <v>0</v>
      </c>
      <c r="L36" s="24">
        <f t="shared" si="13"/>
        <v>45987</v>
      </c>
      <c r="M36" s="177" t="s">
        <v>20</v>
      </c>
      <c r="N36" s="27" t="s">
        <v>141</v>
      </c>
      <c r="O36" s="63">
        <f>O25+O32</f>
        <v>37126</v>
      </c>
      <c r="P36" s="63">
        <f>P25+P32</f>
        <v>0</v>
      </c>
      <c r="Q36" s="63">
        <f>Q25+Q32</f>
        <v>0</v>
      </c>
      <c r="R36" s="24">
        <f t="shared" si="14"/>
        <v>37126</v>
      </c>
      <c r="S36" s="177" t="s">
        <v>20</v>
      </c>
      <c r="T36" s="27" t="s">
        <v>141</v>
      </c>
      <c r="U36" s="63">
        <f>U25+U32</f>
        <v>163696</v>
      </c>
      <c r="V36" s="63">
        <f>V25+V32</f>
        <v>0</v>
      </c>
      <c r="W36" s="63">
        <f>W25+W32</f>
        <v>0</v>
      </c>
      <c r="X36" s="24">
        <f t="shared" si="15"/>
        <v>163696</v>
      </c>
      <c r="Y36" s="177" t="s">
        <v>20</v>
      </c>
      <c r="Z36" s="27" t="s">
        <v>141</v>
      </c>
      <c r="AA36" s="63">
        <f>AA25+AA32</f>
        <v>130630</v>
      </c>
      <c r="AB36" s="63">
        <f>AB25+AB32</f>
        <v>0</v>
      </c>
      <c r="AC36" s="63">
        <f>AC25+AC32</f>
        <v>0</v>
      </c>
      <c r="AD36" s="24">
        <f t="shared" si="16"/>
        <v>130630</v>
      </c>
      <c r="AE36" s="177" t="s">
        <v>20</v>
      </c>
      <c r="AF36" s="27" t="s">
        <v>141</v>
      </c>
      <c r="AG36" s="63">
        <f>AG25+AG32</f>
        <v>40507</v>
      </c>
      <c r="AH36" s="63">
        <f>AH25+AH32</f>
        <v>0</v>
      </c>
      <c r="AI36" s="63">
        <f>AI25+AI32</f>
        <v>0</v>
      </c>
      <c r="AJ36" s="24">
        <f t="shared" si="17"/>
        <v>40507</v>
      </c>
      <c r="AK36" s="177" t="s">
        <v>20</v>
      </c>
      <c r="AL36" s="27" t="s">
        <v>141</v>
      </c>
      <c r="AM36" s="63">
        <f>AM25+AM32</f>
        <v>18054</v>
      </c>
      <c r="AN36" s="63">
        <f>AN25+AN32</f>
        <v>0</v>
      </c>
      <c r="AO36" s="63">
        <f>AO25+AO32</f>
        <v>0</v>
      </c>
      <c r="AP36" s="255">
        <f t="shared" si="18"/>
        <v>18054</v>
      </c>
      <c r="AQ36" s="177" t="s">
        <v>20</v>
      </c>
      <c r="AR36" s="27" t="s">
        <v>141</v>
      </c>
      <c r="AS36" s="164">
        <f t="shared" si="10"/>
        <v>792245</v>
      </c>
      <c r="AT36" s="164">
        <f t="shared" si="10"/>
        <v>2858</v>
      </c>
      <c r="AU36" s="164">
        <f t="shared" si="10"/>
        <v>0</v>
      </c>
      <c r="AV36" s="164">
        <f t="shared" si="11"/>
        <v>795103</v>
      </c>
    </row>
    <row r="37" spans="1:48" ht="15">
      <c r="A37" s="62" t="s">
        <v>21</v>
      </c>
      <c r="B37" s="28" t="s">
        <v>142</v>
      </c>
      <c r="C37" s="63">
        <v>0</v>
      </c>
      <c r="D37" s="63">
        <v>0</v>
      </c>
      <c r="E37" s="63">
        <v>0</v>
      </c>
      <c r="F37" s="24">
        <f t="shared" si="12"/>
        <v>0</v>
      </c>
      <c r="G37" s="62" t="s">
        <v>21</v>
      </c>
      <c r="H37" s="28" t="s">
        <v>142</v>
      </c>
      <c r="I37" s="63">
        <v>0</v>
      </c>
      <c r="J37" s="63">
        <v>0</v>
      </c>
      <c r="K37" s="63">
        <v>0</v>
      </c>
      <c r="L37" s="24">
        <f t="shared" si="13"/>
        <v>0</v>
      </c>
      <c r="M37" s="62" t="s">
        <v>21</v>
      </c>
      <c r="N37" s="28" t="s">
        <v>142</v>
      </c>
      <c r="O37" s="63">
        <v>0</v>
      </c>
      <c r="P37" s="63">
        <v>0</v>
      </c>
      <c r="Q37" s="63">
        <v>0</v>
      </c>
      <c r="R37" s="24">
        <f t="shared" si="14"/>
        <v>0</v>
      </c>
      <c r="S37" s="62" t="s">
        <v>21</v>
      </c>
      <c r="T37" s="28" t="s">
        <v>142</v>
      </c>
      <c r="U37" s="63">
        <v>0</v>
      </c>
      <c r="V37" s="63">
        <v>0</v>
      </c>
      <c r="W37" s="63">
        <v>0</v>
      </c>
      <c r="X37" s="24">
        <f t="shared" si="15"/>
        <v>0</v>
      </c>
      <c r="Y37" s="62" t="s">
        <v>21</v>
      </c>
      <c r="Z37" s="28" t="s">
        <v>142</v>
      </c>
      <c r="AA37" s="63">
        <v>0</v>
      </c>
      <c r="AB37" s="63">
        <v>0</v>
      </c>
      <c r="AC37" s="63">
        <v>0</v>
      </c>
      <c r="AD37" s="24">
        <f t="shared" si="16"/>
        <v>0</v>
      </c>
      <c r="AE37" s="62" t="s">
        <v>21</v>
      </c>
      <c r="AF37" s="28" t="s">
        <v>142</v>
      </c>
      <c r="AG37" s="63">
        <v>0</v>
      </c>
      <c r="AH37" s="63">
        <v>0</v>
      </c>
      <c r="AI37" s="63">
        <v>0</v>
      </c>
      <c r="AJ37" s="24">
        <f t="shared" si="17"/>
        <v>0</v>
      </c>
      <c r="AK37" s="62" t="s">
        <v>21</v>
      </c>
      <c r="AL37" s="28" t="s">
        <v>142</v>
      </c>
      <c r="AM37" s="63">
        <v>0</v>
      </c>
      <c r="AN37" s="63">
        <v>0</v>
      </c>
      <c r="AO37" s="63">
        <v>0</v>
      </c>
      <c r="AP37" s="255">
        <f t="shared" si="18"/>
        <v>0</v>
      </c>
      <c r="AQ37" s="62" t="s">
        <v>21</v>
      </c>
      <c r="AR37" s="28" t="s">
        <v>142</v>
      </c>
      <c r="AS37" s="164">
        <f t="shared" si="10"/>
        <v>0</v>
      </c>
      <c r="AT37" s="164">
        <f t="shared" si="10"/>
        <v>0</v>
      </c>
      <c r="AU37" s="164">
        <f t="shared" si="10"/>
        <v>0</v>
      </c>
      <c r="AV37" s="164">
        <f t="shared" si="11"/>
        <v>0</v>
      </c>
    </row>
    <row r="38" spans="1:48" ht="15">
      <c r="A38" s="62" t="s">
        <v>22</v>
      </c>
      <c r="B38" s="28" t="s">
        <v>143</v>
      </c>
      <c r="C38" s="63">
        <v>0</v>
      </c>
      <c r="D38" s="63">
        <v>0</v>
      </c>
      <c r="E38" s="63">
        <v>0</v>
      </c>
      <c r="F38" s="24">
        <f t="shared" si="12"/>
        <v>0</v>
      </c>
      <c r="G38" s="62" t="s">
        <v>22</v>
      </c>
      <c r="H38" s="28" t="s">
        <v>143</v>
      </c>
      <c r="I38" s="63">
        <v>0</v>
      </c>
      <c r="J38" s="63">
        <v>0</v>
      </c>
      <c r="K38" s="63">
        <v>0</v>
      </c>
      <c r="L38" s="24">
        <f t="shared" si="13"/>
        <v>0</v>
      </c>
      <c r="M38" s="62" t="s">
        <v>22</v>
      </c>
      <c r="N38" s="28" t="s">
        <v>143</v>
      </c>
      <c r="O38" s="63">
        <v>0</v>
      </c>
      <c r="P38" s="63">
        <v>0</v>
      </c>
      <c r="Q38" s="63">
        <v>0</v>
      </c>
      <c r="R38" s="24">
        <f t="shared" si="14"/>
        <v>0</v>
      </c>
      <c r="S38" s="62" t="s">
        <v>22</v>
      </c>
      <c r="T38" s="28" t="s">
        <v>143</v>
      </c>
      <c r="U38" s="63">
        <v>0</v>
      </c>
      <c r="V38" s="63">
        <v>0</v>
      </c>
      <c r="W38" s="63">
        <v>0</v>
      </c>
      <c r="X38" s="24">
        <f t="shared" si="15"/>
        <v>0</v>
      </c>
      <c r="Y38" s="62" t="s">
        <v>22</v>
      </c>
      <c r="Z38" s="28" t="s">
        <v>143</v>
      </c>
      <c r="AA38" s="63">
        <v>0</v>
      </c>
      <c r="AB38" s="63">
        <v>0</v>
      </c>
      <c r="AC38" s="63">
        <v>0</v>
      </c>
      <c r="AD38" s="24">
        <f t="shared" si="16"/>
        <v>0</v>
      </c>
      <c r="AE38" s="62" t="s">
        <v>22</v>
      </c>
      <c r="AF38" s="28" t="s">
        <v>143</v>
      </c>
      <c r="AG38" s="63">
        <v>0</v>
      </c>
      <c r="AH38" s="63">
        <v>0</v>
      </c>
      <c r="AI38" s="63">
        <v>0</v>
      </c>
      <c r="AJ38" s="24">
        <f t="shared" si="17"/>
        <v>0</v>
      </c>
      <c r="AK38" s="62" t="s">
        <v>22</v>
      </c>
      <c r="AL38" s="28" t="s">
        <v>143</v>
      </c>
      <c r="AM38" s="63">
        <v>0</v>
      </c>
      <c r="AN38" s="63">
        <v>0</v>
      </c>
      <c r="AO38" s="63">
        <v>0</v>
      </c>
      <c r="AP38" s="255">
        <f t="shared" si="18"/>
        <v>0</v>
      </c>
      <c r="AQ38" s="62" t="s">
        <v>22</v>
      </c>
      <c r="AR38" s="28" t="s">
        <v>143</v>
      </c>
      <c r="AS38" s="164">
        <f t="shared" si="10"/>
        <v>0</v>
      </c>
      <c r="AT38" s="164">
        <f t="shared" si="10"/>
        <v>0</v>
      </c>
      <c r="AU38" s="164">
        <f t="shared" si="10"/>
        <v>0</v>
      </c>
      <c r="AV38" s="164">
        <f t="shared" si="11"/>
        <v>0</v>
      </c>
    </row>
    <row r="39" spans="1:48" ht="15">
      <c r="A39" s="62" t="s">
        <v>23</v>
      </c>
      <c r="B39" s="28" t="s">
        <v>144</v>
      </c>
      <c r="C39" s="63">
        <v>0</v>
      </c>
      <c r="D39" s="63">
        <v>0</v>
      </c>
      <c r="E39" s="63">
        <v>0</v>
      </c>
      <c r="F39" s="24">
        <f t="shared" si="12"/>
        <v>0</v>
      </c>
      <c r="G39" s="62" t="s">
        <v>23</v>
      </c>
      <c r="H39" s="28" t="s">
        <v>144</v>
      </c>
      <c r="I39" s="63">
        <v>0</v>
      </c>
      <c r="J39" s="63">
        <v>0</v>
      </c>
      <c r="K39" s="63">
        <v>0</v>
      </c>
      <c r="L39" s="24">
        <f t="shared" si="13"/>
        <v>0</v>
      </c>
      <c r="M39" s="62" t="s">
        <v>23</v>
      </c>
      <c r="N39" s="28" t="s">
        <v>144</v>
      </c>
      <c r="O39" s="63">
        <v>0</v>
      </c>
      <c r="P39" s="63">
        <v>0</v>
      </c>
      <c r="Q39" s="63">
        <v>0</v>
      </c>
      <c r="R39" s="24">
        <f t="shared" si="14"/>
        <v>0</v>
      </c>
      <c r="S39" s="62" t="s">
        <v>23</v>
      </c>
      <c r="T39" s="28" t="s">
        <v>144</v>
      </c>
      <c r="U39" s="63">
        <v>0</v>
      </c>
      <c r="V39" s="63">
        <v>0</v>
      </c>
      <c r="W39" s="63">
        <v>0</v>
      </c>
      <c r="X39" s="24">
        <f t="shared" si="15"/>
        <v>0</v>
      </c>
      <c r="Y39" s="62" t="s">
        <v>23</v>
      </c>
      <c r="Z39" s="28" t="s">
        <v>144</v>
      </c>
      <c r="AA39" s="63">
        <v>0</v>
      </c>
      <c r="AB39" s="63">
        <v>0</v>
      </c>
      <c r="AC39" s="63">
        <v>0</v>
      </c>
      <c r="AD39" s="24">
        <f t="shared" si="16"/>
        <v>0</v>
      </c>
      <c r="AE39" s="62" t="s">
        <v>23</v>
      </c>
      <c r="AF39" s="28" t="s">
        <v>144</v>
      </c>
      <c r="AG39" s="63">
        <v>0</v>
      </c>
      <c r="AH39" s="63">
        <v>0</v>
      </c>
      <c r="AI39" s="63">
        <v>0</v>
      </c>
      <c r="AJ39" s="24">
        <f t="shared" si="17"/>
        <v>0</v>
      </c>
      <c r="AK39" s="62" t="s">
        <v>23</v>
      </c>
      <c r="AL39" s="28" t="s">
        <v>144</v>
      </c>
      <c r="AM39" s="63">
        <v>0</v>
      </c>
      <c r="AN39" s="63">
        <v>0</v>
      </c>
      <c r="AO39" s="63">
        <v>0</v>
      </c>
      <c r="AP39" s="255">
        <f t="shared" si="18"/>
        <v>0</v>
      </c>
      <c r="AQ39" s="62" t="s">
        <v>23</v>
      </c>
      <c r="AR39" s="28" t="s">
        <v>144</v>
      </c>
      <c r="AS39" s="164">
        <f t="shared" si="10"/>
        <v>0</v>
      </c>
      <c r="AT39" s="164">
        <f t="shared" si="10"/>
        <v>0</v>
      </c>
      <c r="AU39" s="164">
        <f t="shared" si="10"/>
        <v>0</v>
      </c>
      <c r="AV39" s="164">
        <f t="shared" si="11"/>
        <v>0</v>
      </c>
    </row>
    <row r="40" spans="1:48" ht="15">
      <c r="A40" s="62"/>
      <c r="B40" s="28" t="s">
        <v>145</v>
      </c>
      <c r="C40" s="63">
        <v>0</v>
      </c>
      <c r="D40" s="63">
        <v>0</v>
      </c>
      <c r="E40" s="63">
        <v>0</v>
      </c>
      <c r="F40" s="24">
        <f t="shared" si="12"/>
        <v>0</v>
      </c>
      <c r="G40" s="62"/>
      <c r="H40" s="28" t="s">
        <v>145</v>
      </c>
      <c r="I40" s="63">
        <v>0</v>
      </c>
      <c r="J40" s="63">
        <v>0</v>
      </c>
      <c r="K40" s="63">
        <v>0</v>
      </c>
      <c r="L40" s="24">
        <f t="shared" si="13"/>
        <v>0</v>
      </c>
      <c r="M40" s="62"/>
      <c r="N40" s="28" t="s">
        <v>145</v>
      </c>
      <c r="O40" s="63">
        <v>0</v>
      </c>
      <c r="P40" s="63">
        <v>0</v>
      </c>
      <c r="Q40" s="63">
        <v>0</v>
      </c>
      <c r="R40" s="24">
        <f t="shared" si="14"/>
        <v>0</v>
      </c>
      <c r="S40" s="62"/>
      <c r="T40" s="28" t="s">
        <v>145</v>
      </c>
      <c r="U40" s="63">
        <v>0</v>
      </c>
      <c r="V40" s="63">
        <v>0</v>
      </c>
      <c r="W40" s="63">
        <v>0</v>
      </c>
      <c r="X40" s="24">
        <f t="shared" si="15"/>
        <v>0</v>
      </c>
      <c r="Y40" s="62"/>
      <c r="Z40" s="28" t="s">
        <v>145</v>
      </c>
      <c r="AA40" s="63">
        <v>0</v>
      </c>
      <c r="AB40" s="63">
        <v>0</v>
      </c>
      <c r="AC40" s="63">
        <v>0</v>
      </c>
      <c r="AD40" s="24">
        <f t="shared" si="16"/>
        <v>0</v>
      </c>
      <c r="AE40" s="62"/>
      <c r="AF40" s="28" t="s">
        <v>145</v>
      </c>
      <c r="AG40" s="63">
        <v>0</v>
      </c>
      <c r="AH40" s="63">
        <v>0</v>
      </c>
      <c r="AI40" s="63">
        <v>0</v>
      </c>
      <c r="AJ40" s="24">
        <f t="shared" si="17"/>
        <v>0</v>
      </c>
      <c r="AK40" s="62"/>
      <c r="AL40" s="28" t="s">
        <v>145</v>
      </c>
      <c r="AM40" s="63">
        <v>0</v>
      </c>
      <c r="AN40" s="63">
        <v>0</v>
      </c>
      <c r="AO40" s="63">
        <v>0</v>
      </c>
      <c r="AP40" s="255">
        <f t="shared" si="18"/>
        <v>0</v>
      </c>
      <c r="AQ40" s="62"/>
      <c r="AR40" s="28" t="s">
        <v>145</v>
      </c>
      <c r="AS40" s="164">
        <f t="shared" si="10"/>
        <v>0</v>
      </c>
      <c r="AT40" s="164">
        <f t="shared" si="10"/>
        <v>0</v>
      </c>
      <c r="AU40" s="164">
        <f t="shared" si="10"/>
        <v>0</v>
      </c>
      <c r="AV40" s="164">
        <f t="shared" si="11"/>
        <v>0</v>
      </c>
    </row>
    <row r="41" spans="1:48" ht="15">
      <c r="A41" s="62" t="s">
        <v>24</v>
      </c>
      <c r="B41" s="28" t="s">
        <v>146</v>
      </c>
      <c r="C41" s="63">
        <v>0</v>
      </c>
      <c r="D41" s="63">
        <v>0</v>
      </c>
      <c r="E41" s="63">
        <v>0</v>
      </c>
      <c r="F41" s="24">
        <f t="shared" si="12"/>
        <v>0</v>
      </c>
      <c r="G41" s="62" t="s">
        <v>24</v>
      </c>
      <c r="H41" s="28" t="s">
        <v>146</v>
      </c>
      <c r="I41" s="63">
        <v>0</v>
      </c>
      <c r="J41" s="63">
        <v>0</v>
      </c>
      <c r="K41" s="63">
        <v>0</v>
      </c>
      <c r="L41" s="24">
        <f t="shared" si="13"/>
        <v>0</v>
      </c>
      <c r="M41" s="62" t="s">
        <v>24</v>
      </c>
      <c r="N41" s="28" t="s">
        <v>146</v>
      </c>
      <c r="O41" s="63">
        <v>0</v>
      </c>
      <c r="P41" s="63">
        <v>0</v>
      </c>
      <c r="Q41" s="63">
        <v>0</v>
      </c>
      <c r="R41" s="24">
        <f t="shared" si="14"/>
        <v>0</v>
      </c>
      <c r="S41" s="62" t="s">
        <v>24</v>
      </c>
      <c r="T41" s="28" t="s">
        <v>146</v>
      </c>
      <c r="U41" s="63">
        <v>0</v>
      </c>
      <c r="V41" s="63">
        <v>0</v>
      </c>
      <c r="W41" s="63">
        <v>0</v>
      </c>
      <c r="X41" s="24">
        <f t="shared" si="15"/>
        <v>0</v>
      </c>
      <c r="Y41" s="62" t="s">
        <v>24</v>
      </c>
      <c r="Z41" s="28" t="s">
        <v>146</v>
      </c>
      <c r="AA41" s="63">
        <v>0</v>
      </c>
      <c r="AB41" s="63">
        <v>0</v>
      </c>
      <c r="AC41" s="63">
        <v>0</v>
      </c>
      <c r="AD41" s="24">
        <f t="shared" si="16"/>
        <v>0</v>
      </c>
      <c r="AE41" s="62" t="s">
        <v>24</v>
      </c>
      <c r="AF41" s="28" t="s">
        <v>146</v>
      </c>
      <c r="AG41" s="63">
        <v>0</v>
      </c>
      <c r="AH41" s="63">
        <v>0</v>
      </c>
      <c r="AI41" s="63">
        <v>0</v>
      </c>
      <c r="AJ41" s="24">
        <f t="shared" si="17"/>
        <v>0</v>
      </c>
      <c r="AK41" s="62" t="s">
        <v>24</v>
      </c>
      <c r="AL41" s="28" t="s">
        <v>146</v>
      </c>
      <c r="AM41" s="63">
        <v>0</v>
      </c>
      <c r="AN41" s="63">
        <v>0</v>
      </c>
      <c r="AO41" s="63">
        <v>0</v>
      </c>
      <c r="AP41" s="255">
        <f t="shared" si="18"/>
        <v>0</v>
      </c>
      <c r="AQ41" s="62" t="s">
        <v>24</v>
      </c>
      <c r="AR41" s="28" t="s">
        <v>146</v>
      </c>
      <c r="AS41" s="164">
        <f aca="true" t="shared" si="19" ref="AS41:AU43">+AM41+AG41+AA41+U41+O41+I41+C41</f>
        <v>0</v>
      </c>
      <c r="AT41" s="164">
        <f t="shared" si="19"/>
        <v>0</v>
      </c>
      <c r="AU41" s="164">
        <f t="shared" si="19"/>
        <v>0</v>
      </c>
      <c r="AV41" s="164">
        <f t="shared" si="11"/>
        <v>0</v>
      </c>
    </row>
    <row r="42" spans="1:48" ht="15">
      <c r="A42" s="62" t="s">
        <v>25</v>
      </c>
      <c r="B42" s="27" t="s">
        <v>147</v>
      </c>
      <c r="C42" s="63">
        <f>C37+C38+C39+C41</f>
        <v>0</v>
      </c>
      <c r="D42" s="63">
        <f>D37+D38+D39+D41</f>
        <v>0</v>
      </c>
      <c r="E42" s="63">
        <f>E37+E38+E39+E41</f>
        <v>0</v>
      </c>
      <c r="F42" s="24">
        <f t="shared" si="12"/>
        <v>0</v>
      </c>
      <c r="G42" s="62" t="s">
        <v>25</v>
      </c>
      <c r="H42" s="27" t="s">
        <v>147</v>
      </c>
      <c r="I42" s="63">
        <f>I37+I38+I39+I41</f>
        <v>0</v>
      </c>
      <c r="J42" s="63">
        <f>J37+J38+J39+J41</f>
        <v>0</v>
      </c>
      <c r="K42" s="63">
        <f>K37+K38+K39+K41</f>
        <v>0</v>
      </c>
      <c r="L42" s="24">
        <f t="shared" si="13"/>
        <v>0</v>
      </c>
      <c r="M42" s="62" t="s">
        <v>25</v>
      </c>
      <c r="N42" s="27" t="s">
        <v>147</v>
      </c>
      <c r="O42" s="63">
        <f>O37+O38+O39+O41</f>
        <v>0</v>
      </c>
      <c r="P42" s="63">
        <f>P37+P38+P39+P41</f>
        <v>0</v>
      </c>
      <c r="Q42" s="63">
        <f>Q37+Q38+Q39+Q41</f>
        <v>0</v>
      </c>
      <c r="R42" s="24">
        <f t="shared" si="14"/>
        <v>0</v>
      </c>
      <c r="S42" s="62" t="s">
        <v>25</v>
      </c>
      <c r="T42" s="27" t="s">
        <v>147</v>
      </c>
      <c r="U42" s="63">
        <f>U37+U38+U39+U41</f>
        <v>0</v>
      </c>
      <c r="V42" s="63">
        <f>V37+V38+V39+V41</f>
        <v>0</v>
      </c>
      <c r="W42" s="63">
        <f>W37+W38+W39+W41</f>
        <v>0</v>
      </c>
      <c r="X42" s="24">
        <f t="shared" si="15"/>
        <v>0</v>
      </c>
      <c r="Y42" s="62" t="s">
        <v>25</v>
      </c>
      <c r="Z42" s="27" t="s">
        <v>147</v>
      </c>
      <c r="AA42" s="63">
        <f>AA37+AA38+AA39+AA41</f>
        <v>0</v>
      </c>
      <c r="AB42" s="63">
        <f>AB37+AB38+AB39+AB41</f>
        <v>0</v>
      </c>
      <c r="AC42" s="63">
        <f>AC37+AC38+AC39+AC41</f>
        <v>0</v>
      </c>
      <c r="AD42" s="24">
        <f t="shared" si="16"/>
        <v>0</v>
      </c>
      <c r="AE42" s="62" t="s">
        <v>25</v>
      </c>
      <c r="AF42" s="27" t="s">
        <v>147</v>
      </c>
      <c r="AG42" s="63">
        <f>AG37+AG38+AG39+AG41</f>
        <v>0</v>
      </c>
      <c r="AH42" s="63">
        <f>AH37+AH38+AH39+AH41</f>
        <v>0</v>
      </c>
      <c r="AI42" s="63">
        <f>AI37+AI38+AI39+AI41</f>
        <v>0</v>
      </c>
      <c r="AJ42" s="24">
        <f t="shared" si="17"/>
        <v>0</v>
      </c>
      <c r="AK42" s="62" t="s">
        <v>25</v>
      </c>
      <c r="AL42" s="27" t="s">
        <v>147</v>
      </c>
      <c r="AM42" s="63">
        <f>AM37+AM38+AM39+AM41</f>
        <v>0</v>
      </c>
      <c r="AN42" s="63">
        <f>AN37+AN38+AN39+AN41</f>
        <v>0</v>
      </c>
      <c r="AO42" s="63">
        <f>AO37+AO38+AO39+AO41</f>
        <v>0</v>
      </c>
      <c r="AP42" s="255">
        <f t="shared" si="18"/>
        <v>0</v>
      </c>
      <c r="AQ42" s="62" t="s">
        <v>25</v>
      </c>
      <c r="AR42" s="27" t="s">
        <v>147</v>
      </c>
      <c r="AS42" s="164">
        <f t="shared" si="19"/>
        <v>0</v>
      </c>
      <c r="AT42" s="164">
        <f t="shared" si="19"/>
        <v>0</v>
      </c>
      <c r="AU42" s="164">
        <f t="shared" si="19"/>
        <v>0</v>
      </c>
      <c r="AV42" s="164">
        <f t="shared" si="11"/>
        <v>0</v>
      </c>
    </row>
    <row r="43" spans="1:48" ht="15">
      <c r="A43" s="62" t="s">
        <v>26</v>
      </c>
      <c r="B43" s="27" t="s">
        <v>148</v>
      </c>
      <c r="C43" s="63">
        <f>C36+C42</f>
        <v>356245</v>
      </c>
      <c r="D43" s="63">
        <f>D36+D42</f>
        <v>2858</v>
      </c>
      <c r="E43" s="63">
        <f>E36+E42</f>
        <v>0</v>
      </c>
      <c r="F43" s="24">
        <f t="shared" si="12"/>
        <v>359103</v>
      </c>
      <c r="G43" s="62" t="s">
        <v>26</v>
      </c>
      <c r="H43" s="27" t="s">
        <v>148</v>
      </c>
      <c r="I43" s="63">
        <f>I36+I42</f>
        <v>45987</v>
      </c>
      <c r="J43" s="63">
        <f>J36+J42</f>
        <v>0</v>
      </c>
      <c r="K43" s="63">
        <f>K36+K42</f>
        <v>0</v>
      </c>
      <c r="L43" s="24">
        <f t="shared" si="13"/>
        <v>45987</v>
      </c>
      <c r="M43" s="62" t="s">
        <v>26</v>
      </c>
      <c r="N43" s="27" t="s">
        <v>148</v>
      </c>
      <c r="O43" s="63">
        <f>O36+O42</f>
        <v>37126</v>
      </c>
      <c r="P43" s="63">
        <f>P36+P42</f>
        <v>0</v>
      </c>
      <c r="Q43" s="63">
        <f>Q36+Q42</f>
        <v>0</v>
      </c>
      <c r="R43" s="24">
        <f t="shared" si="14"/>
        <v>37126</v>
      </c>
      <c r="S43" s="62" t="s">
        <v>26</v>
      </c>
      <c r="T43" s="27" t="s">
        <v>148</v>
      </c>
      <c r="U43" s="63">
        <f>U36+U42</f>
        <v>163696</v>
      </c>
      <c r="V43" s="63">
        <f>V36+V42</f>
        <v>0</v>
      </c>
      <c r="W43" s="63">
        <f>W36+W42</f>
        <v>0</v>
      </c>
      <c r="X43" s="24">
        <f t="shared" si="15"/>
        <v>163696</v>
      </c>
      <c r="Y43" s="62" t="s">
        <v>26</v>
      </c>
      <c r="Z43" s="27" t="s">
        <v>148</v>
      </c>
      <c r="AA43" s="63">
        <f>AA36+AA42</f>
        <v>130630</v>
      </c>
      <c r="AB43" s="63">
        <f>AB36+AB42</f>
        <v>0</v>
      </c>
      <c r="AC43" s="63">
        <f>AC36+AC42</f>
        <v>0</v>
      </c>
      <c r="AD43" s="24">
        <f t="shared" si="16"/>
        <v>130630</v>
      </c>
      <c r="AE43" s="62" t="s">
        <v>26</v>
      </c>
      <c r="AF43" s="27" t="s">
        <v>148</v>
      </c>
      <c r="AG43" s="63">
        <f>AG36+AG42</f>
        <v>40507</v>
      </c>
      <c r="AH43" s="63">
        <f>AH36+AH42</f>
        <v>0</v>
      </c>
      <c r="AI43" s="63">
        <f>AI36+AI42</f>
        <v>0</v>
      </c>
      <c r="AJ43" s="24">
        <f t="shared" si="17"/>
        <v>40507</v>
      </c>
      <c r="AK43" s="62" t="s">
        <v>26</v>
      </c>
      <c r="AL43" s="27" t="s">
        <v>148</v>
      </c>
      <c r="AM43" s="63">
        <f>AM36+AM42</f>
        <v>18054</v>
      </c>
      <c r="AN43" s="63">
        <f>AN36+AN42</f>
        <v>0</v>
      </c>
      <c r="AO43" s="63">
        <f>AO36+AO42</f>
        <v>0</v>
      </c>
      <c r="AP43" s="255">
        <f t="shared" si="18"/>
        <v>18054</v>
      </c>
      <c r="AQ43" s="62" t="s">
        <v>26</v>
      </c>
      <c r="AR43" s="27" t="s">
        <v>148</v>
      </c>
      <c r="AS43" s="164">
        <f t="shared" si="19"/>
        <v>792245</v>
      </c>
      <c r="AT43" s="164">
        <f t="shared" si="19"/>
        <v>2858</v>
      </c>
      <c r="AU43" s="164">
        <f t="shared" si="19"/>
        <v>0</v>
      </c>
      <c r="AV43" s="164">
        <f t="shared" si="11"/>
        <v>795103</v>
      </c>
    </row>
    <row r="44" spans="1:42" ht="15">
      <c r="A44" s="62"/>
      <c r="B44" s="28"/>
      <c r="C44" s="63"/>
      <c r="D44" s="63"/>
      <c r="E44" s="63"/>
      <c r="F44" s="179">
        <f>+F22-F43</f>
        <v>0</v>
      </c>
      <c r="G44" s="62"/>
      <c r="H44" s="28"/>
      <c r="I44" s="63"/>
      <c r="J44" s="63"/>
      <c r="K44" s="63"/>
      <c r="L44" s="179">
        <f>+L22-L43</f>
        <v>0</v>
      </c>
      <c r="M44" s="62"/>
      <c r="N44" s="28"/>
      <c r="O44" s="63"/>
      <c r="P44" s="63"/>
      <c r="Q44" s="63"/>
      <c r="R44" s="179">
        <f>+R22-R43</f>
        <v>0</v>
      </c>
      <c r="S44" s="179"/>
      <c r="T44" s="28"/>
      <c r="U44" s="63"/>
      <c r="V44" s="63"/>
      <c r="W44" s="63"/>
      <c r="X44" s="179">
        <f>+X22-X43</f>
        <v>0</v>
      </c>
      <c r="Y44" s="62"/>
      <c r="Z44" s="28"/>
      <c r="AA44" s="63"/>
      <c r="AB44" s="63"/>
      <c r="AC44" s="63"/>
      <c r="AD44" s="179">
        <f>+AD22-AD43</f>
        <v>0</v>
      </c>
      <c r="AE44" s="62"/>
      <c r="AF44" s="28"/>
      <c r="AG44" s="63"/>
      <c r="AH44" s="63"/>
      <c r="AI44" s="63"/>
      <c r="AJ44" s="179">
        <f>+AJ22-AJ43</f>
        <v>0</v>
      </c>
      <c r="AK44" s="62"/>
      <c r="AL44" s="28"/>
      <c r="AM44" s="63"/>
      <c r="AN44" s="63"/>
      <c r="AO44" s="63"/>
      <c r="AP44" s="179">
        <f>+AP22-AP43</f>
        <v>0</v>
      </c>
    </row>
    <row r="45" spans="1:42" s="100" customFormat="1" ht="15">
      <c r="A45" s="62"/>
      <c r="B45" s="56"/>
      <c r="C45" s="63"/>
      <c r="D45" s="63"/>
      <c r="E45" s="63"/>
      <c r="F45" s="179"/>
      <c r="G45" s="62"/>
      <c r="H45" s="56"/>
      <c r="I45" s="63"/>
      <c r="J45" s="63"/>
      <c r="K45" s="63"/>
      <c r="L45" s="179"/>
      <c r="M45" s="62"/>
      <c r="N45" s="56"/>
      <c r="O45" s="63"/>
      <c r="P45" s="63"/>
      <c r="Q45" s="63"/>
      <c r="R45" s="179"/>
      <c r="S45" s="62"/>
      <c r="T45" s="56"/>
      <c r="U45" s="63"/>
      <c r="V45" s="63"/>
      <c r="W45" s="63"/>
      <c r="X45" s="179"/>
      <c r="Y45" s="62"/>
      <c r="Z45" s="56"/>
      <c r="AA45" s="63"/>
      <c r="AB45" s="63"/>
      <c r="AC45" s="63"/>
      <c r="AD45" s="179"/>
      <c r="AE45" s="62"/>
      <c r="AF45" s="56"/>
      <c r="AG45" s="63"/>
      <c r="AH45" s="63"/>
      <c r="AI45" s="63"/>
      <c r="AJ45" s="179"/>
      <c r="AK45" s="62"/>
      <c r="AL45" s="56"/>
      <c r="AM45" s="63"/>
      <c r="AN45" s="63"/>
      <c r="AO45" s="63"/>
      <c r="AP45" s="179"/>
    </row>
    <row r="46" spans="1:42" s="100" customFormat="1" ht="15">
      <c r="A46" s="181"/>
      <c r="B46" s="42"/>
      <c r="C46" s="74"/>
      <c r="D46" s="74"/>
      <c r="E46" s="74"/>
      <c r="F46" s="182"/>
      <c r="G46" s="181"/>
      <c r="H46" s="42"/>
      <c r="I46" s="74"/>
      <c r="J46" s="74"/>
      <c r="K46" s="74"/>
      <c r="L46" s="182"/>
      <c r="M46" s="181"/>
      <c r="N46" s="42"/>
      <c r="O46" s="74"/>
      <c r="P46" s="74"/>
      <c r="Q46" s="74"/>
      <c r="R46" s="182"/>
      <c r="S46" s="181"/>
      <c r="T46" s="42"/>
      <c r="U46" s="74"/>
      <c r="V46" s="74"/>
      <c r="W46" s="74"/>
      <c r="X46" s="182"/>
      <c r="Y46" s="181"/>
      <c r="Z46" s="42"/>
      <c r="AA46" s="74"/>
      <c r="AB46" s="74"/>
      <c r="AC46" s="74"/>
      <c r="AD46" s="182"/>
      <c r="AE46" s="181"/>
      <c r="AF46" s="42"/>
      <c r="AG46" s="74"/>
      <c r="AH46" s="74"/>
      <c r="AI46" s="74"/>
      <c r="AJ46" s="182"/>
      <c r="AK46" s="181"/>
      <c r="AL46" s="42"/>
      <c r="AM46" s="74"/>
      <c r="AN46" s="74"/>
      <c r="AO46" s="74"/>
      <c r="AP46" s="182"/>
    </row>
    <row r="47" spans="1:6" s="100" customFormat="1" ht="15">
      <c r="A47" s="183"/>
      <c r="B47" s="184"/>
      <c r="C47" s="185"/>
      <c r="D47" s="185"/>
      <c r="E47" s="101"/>
      <c r="F47" s="185"/>
    </row>
    <row r="48" spans="1:42" ht="15">
      <c r="A48" s="183"/>
      <c r="B48" s="186"/>
      <c r="C48" s="187"/>
      <c r="D48" s="187"/>
      <c r="E48" s="187"/>
      <c r="F48" s="187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</row>
    <row r="49" spans="1:3" ht="15">
      <c r="A49" s="167"/>
      <c r="B49" s="166"/>
      <c r="C49" s="101"/>
    </row>
    <row r="50" spans="1:3" ht="15">
      <c r="A50" s="167"/>
      <c r="B50" s="29"/>
      <c r="C50" s="30"/>
    </row>
    <row r="51" spans="1:6" ht="15">
      <c r="A51" s="41"/>
      <c r="B51" s="85"/>
      <c r="C51" s="86"/>
      <c r="D51" s="86"/>
      <c r="E51" s="86"/>
      <c r="F51" s="86"/>
    </row>
    <row r="52" spans="1:6" ht="15">
      <c r="A52" s="41"/>
      <c r="B52" s="85"/>
      <c r="C52" s="86"/>
      <c r="D52" s="86"/>
      <c r="E52" s="86"/>
      <c r="F52" s="86"/>
    </row>
    <row r="53" spans="1:6" ht="15">
      <c r="A53" s="41"/>
      <c r="B53" s="87"/>
      <c r="C53" s="86"/>
      <c r="D53" s="86"/>
      <c r="E53" s="86"/>
      <c r="F53" s="86"/>
    </row>
    <row r="54" spans="1:6" ht="15">
      <c r="A54" s="8"/>
      <c r="B54" s="88"/>
      <c r="C54" s="89"/>
      <c r="D54" s="10"/>
      <c r="E54" s="10"/>
      <c r="F54" s="79"/>
    </row>
    <row r="55" spans="1:6" ht="15">
      <c r="A55" s="41"/>
      <c r="B55" s="85"/>
      <c r="C55" s="90"/>
      <c r="D55" s="90"/>
      <c r="E55" s="90"/>
      <c r="F55" s="90"/>
    </row>
    <row r="56" spans="1:6" ht="15">
      <c r="A56" s="41"/>
      <c r="B56" s="85"/>
      <c r="C56" s="90"/>
      <c r="D56" s="90"/>
      <c r="E56" s="90"/>
      <c r="F56" s="90"/>
    </row>
    <row r="57" spans="1:6" ht="15">
      <c r="A57" s="41"/>
      <c r="B57" s="85"/>
      <c r="C57" s="90"/>
      <c r="D57" s="90"/>
      <c r="E57" s="90"/>
      <c r="F57" s="90"/>
    </row>
    <row r="58" spans="1:6" ht="15">
      <c r="A58" s="41"/>
      <c r="B58" s="85"/>
      <c r="C58" s="90"/>
      <c r="D58" s="90"/>
      <c r="E58" s="90"/>
      <c r="F58" s="90"/>
    </row>
    <row r="59" spans="1:6" ht="15">
      <c r="A59" s="41"/>
      <c r="B59" s="85"/>
      <c r="C59" s="90"/>
      <c r="D59" s="90"/>
      <c r="E59" s="90"/>
      <c r="F59" s="90"/>
    </row>
    <row r="60" spans="1:6" ht="15">
      <c r="A60" s="41"/>
      <c r="B60" s="83"/>
      <c r="C60" s="90"/>
      <c r="D60" s="90"/>
      <c r="E60" s="90"/>
      <c r="F60" s="90"/>
    </row>
    <row r="61" spans="1:6" ht="15">
      <c r="A61" s="41"/>
      <c r="B61" s="85"/>
      <c r="C61" s="90"/>
      <c r="D61" s="90"/>
      <c r="E61" s="90"/>
      <c r="F61" s="90"/>
    </row>
    <row r="62" spans="1:6" ht="15">
      <c r="A62" s="41"/>
      <c r="B62" s="85"/>
      <c r="C62" s="90"/>
      <c r="D62" s="90"/>
      <c r="E62" s="90"/>
      <c r="F62" s="90"/>
    </row>
    <row r="63" spans="1:6" ht="15">
      <c r="A63" s="41"/>
      <c r="B63" s="85"/>
      <c r="C63" s="90"/>
      <c r="D63" s="90"/>
      <c r="E63" s="90"/>
      <c r="F63" s="90"/>
    </row>
    <row r="64" spans="1:6" ht="15">
      <c r="A64" s="41"/>
      <c r="B64" s="83"/>
      <c r="C64" s="90"/>
      <c r="D64" s="90"/>
      <c r="E64" s="90"/>
      <c r="F64" s="90"/>
    </row>
    <row r="65" spans="1:6" ht="15">
      <c r="A65" s="41"/>
      <c r="B65" s="42"/>
      <c r="C65" s="90"/>
      <c r="D65" s="90"/>
      <c r="E65" s="90"/>
      <c r="F65" s="90"/>
    </row>
    <row r="66" spans="1:6" ht="15">
      <c r="A66" s="41"/>
      <c r="B66" s="42"/>
      <c r="C66" s="31"/>
      <c r="D66" s="31"/>
      <c r="E66" s="31"/>
      <c r="F66" s="31"/>
    </row>
    <row r="67" spans="1:6" ht="15">
      <c r="A67" s="41"/>
      <c r="B67" s="42"/>
      <c r="C67" s="31"/>
      <c r="D67" s="31"/>
      <c r="E67" s="31"/>
      <c r="F67" s="31"/>
    </row>
    <row r="68" spans="1:6" ht="15">
      <c r="A68" s="10"/>
      <c r="B68" s="10"/>
      <c r="C68" s="10"/>
      <c r="D68" s="10"/>
      <c r="E68" s="10"/>
      <c r="F68" s="10"/>
    </row>
    <row r="69" spans="1:6" ht="15">
      <c r="A69" s="320"/>
      <c r="B69" s="321"/>
      <c r="C69" s="321"/>
      <c r="D69" s="77"/>
      <c r="E69" s="322"/>
      <c r="F69" s="323"/>
    </row>
    <row r="70" spans="1:6" ht="15">
      <c r="A70" s="320"/>
      <c r="B70" s="321"/>
      <c r="C70" s="321"/>
      <c r="D70" s="77"/>
      <c r="E70" s="77"/>
      <c r="F70" s="77"/>
    </row>
    <row r="71" spans="1:6" ht="15">
      <c r="A71" s="41"/>
      <c r="B71" s="78"/>
      <c r="C71" s="79"/>
      <c r="D71" s="77"/>
      <c r="E71" s="77"/>
      <c r="F71" s="79"/>
    </row>
    <row r="72" spans="1:6" ht="15">
      <c r="A72" s="80"/>
      <c r="B72" s="81"/>
      <c r="C72" s="82"/>
      <c r="D72" s="77"/>
      <c r="E72" s="77"/>
      <c r="F72" s="41"/>
    </row>
    <row r="73" spans="1:6" ht="15">
      <c r="A73" s="41"/>
      <c r="B73" s="83"/>
      <c r="C73" s="84"/>
      <c r="D73" s="84"/>
      <c r="E73" s="84"/>
      <c r="F73" s="84"/>
    </row>
    <row r="74" spans="1:6" ht="15">
      <c r="A74" s="41"/>
      <c r="B74" s="85"/>
      <c r="C74" s="86"/>
      <c r="D74" s="86"/>
      <c r="E74" s="86"/>
      <c r="F74" s="86"/>
    </row>
    <row r="75" spans="1:6" ht="15">
      <c r="A75" s="41"/>
      <c r="B75" s="85"/>
      <c r="C75" s="86"/>
      <c r="D75" s="86"/>
      <c r="E75" s="86"/>
      <c r="F75" s="86"/>
    </row>
    <row r="76" spans="1:6" ht="15">
      <c r="A76" s="41"/>
      <c r="B76" s="85"/>
      <c r="C76" s="86"/>
      <c r="D76" s="86"/>
      <c r="E76" s="86"/>
      <c r="F76" s="86"/>
    </row>
    <row r="77" spans="1:6" ht="15">
      <c r="A77" s="41"/>
      <c r="B77" s="85"/>
      <c r="C77" s="86"/>
      <c r="D77" s="86"/>
      <c r="E77" s="86"/>
      <c r="F77" s="86"/>
    </row>
    <row r="78" spans="1:6" ht="15">
      <c r="A78" s="41"/>
      <c r="B78" s="85"/>
      <c r="C78" s="86"/>
      <c r="D78" s="86"/>
      <c r="E78" s="86"/>
      <c r="F78" s="86"/>
    </row>
    <row r="79" spans="1:6" ht="15">
      <c r="A79" s="41"/>
      <c r="B79" s="85"/>
      <c r="C79" s="86"/>
      <c r="D79" s="86"/>
      <c r="E79" s="86"/>
      <c r="F79" s="86"/>
    </row>
    <row r="80" spans="1:6" ht="15">
      <c r="A80" s="41"/>
      <c r="B80" s="85"/>
      <c r="C80" s="86"/>
      <c r="D80" s="86"/>
      <c r="E80" s="86"/>
      <c r="F80" s="86"/>
    </row>
    <row r="81" spans="1:6" ht="15">
      <c r="A81" s="41"/>
      <c r="B81" s="87"/>
      <c r="C81" s="86"/>
      <c r="D81" s="86"/>
      <c r="E81" s="86"/>
      <c r="F81" s="86"/>
    </row>
    <row r="82" spans="1:6" ht="15">
      <c r="A82" s="8"/>
      <c r="B82" s="88"/>
      <c r="C82" s="89"/>
      <c r="D82" s="10"/>
      <c r="E82" s="10"/>
      <c r="F82" s="79"/>
    </row>
    <row r="83" spans="1:6" ht="15">
      <c r="A83" s="41"/>
      <c r="B83" s="85"/>
      <c r="C83" s="90"/>
      <c r="D83" s="90"/>
      <c r="E83" s="90"/>
      <c r="F83" s="90"/>
    </row>
    <row r="84" spans="1:6" ht="15">
      <c r="A84" s="41"/>
      <c r="B84" s="85"/>
      <c r="C84" s="90"/>
      <c r="D84" s="90"/>
      <c r="E84" s="90"/>
      <c r="F84" s="90"/>
    </row>
    <row r="85" spans="1:6" ht="15">
      <c r="A85" s="41"/>
      <c r="B85" s="85"/>
      <c r="C85" s="90"/>
      <c r="D85" s="90"/>
      <c r="E85" s="90"/>
      <c r="F85" s="90"/>
    </row>
    <row r="86" spans="1:6" ht="15">
      <c r="A86" s="41"/>
      <c r="B86" s="85"/>
      <c r="C86" s="90"/>
      <c r="D86" s="90"/>
      <c r="E86" s="90"/>
      <c r="F86" s="90"/>
    </row>
    <row r="87" spans="1:6" ht="15">
      <c r="A87" s="41"/>
      <c r="B87" s="85"/>
      <c r="C87" s="90"/>
      <c r="D87" s="90"/>
      <c r="E87" s="90"/>
      <c r="F87" s="90"/>
    </row>
    <row r="88" spans="1:6" ht="15">
      <c r="A88" s="41"/>
      <c r="B88" s="83"/>
      <c r="C88" s="90"/>
      <c r="D88" s="90"/>
      <c r="E88" s="90"/>
      <c r="F88" s="90"/>
    </row>
    <row r="89" spans="1:6" ht="15">
      <c r="A89" s="41"/>
      <c r="B89" s="85"/>
      <c r="C89" s="90"/>
      <c r="D89" s="90"/>
      <c r="E89" s="90"/>
      <c r="F89" s="90"/>
    </row>
    <row r="90" spans="1:6" ht="15">
      <c r="A90" s="41"/>
      <c r="B90" s="85"/>
      <c r="C90" s="90"/>
      <c r="D90" s="90"/>
      <c r="E90" s="90"/>
      <c r="F90" s="90"/>
    </row>
    <row r="91" spans="1:6" ht="15">
      <c r="A91" s="41"/>
      <c r="B91" s="85"/>
      <c r="C91" s="90"/>
      <c r="D91" s="90"/>
      <c r="E91" s="90"/>
      <c r="F91" s="90"/>
    </row>
    <row r="92" spans="1:6" ht="15">
      <c r="A92" s="41"/>
      <c r="B92" s="83"/>
      <c r="C92" s="90"/>
      <c r="D92" s="90"/>
      <c r="E92" s="90"/>
      <c r="F92" s="90"/>
    </row>
    <row r="93" spans="1:6" ht="15">
      <c r="A93" s="41"/>
      <c r="B93" s="42"/>
      <c r="C93" s="90"/>
      <c r="D93" s="90"/>
      <c r="E93" s="90"/>
      <c r="F93" s="90"/>
    </row>
    <row r="94" spans="1:6" ht="15">
      <c r="A94" s="320"/>
      <c r="B94" s="321"/>
      <c r="C94" s="321"/>
      <c r="D94" s="77"/>
      <c r="E94" s="322"/>
      <c r="F94" s="323"/>
    </row>
    <row r="95" spans="1:6" ht="15">
      <c r="A95" s="320"/>
      <c r="B95" s="321"/>
      <c r="C95" s="321"/>
      <c r="D95" s="77"/>
      <c r="E95" s="77"/>
      <c r="F95" s="77"/>
    </row>
    <row r="96" spans="1:6" ht="15">
      <c r="A96" s="41"/>
      <c r="B96" s="78"/>
      <c r="C96" s="79"/>
      <c r="D96" s="77"/>
      <c r="E96" s="77"/>
      <c r="F96" s="79"/>
    </row>
    <row r="97" spans="1:6" ht="15">
      <c r="A97" s="80"/>
      <c r="B97" s="81"/>
      <c r="C97" s="82"/>
      <c r="D97" s="77"/>
      <c r="E97" s="77"/>
      <c r="F97" s="41"/>
    </row>
    <row r="98" spans="1:6" ht="15">
      <c r="A98" s="41"/>
      <c r="B98" s="83"/>
      <c r="C98" s="84"/>
      <c r="D98" s="84"/>
      <c r="E98" s="84"/>
      <c r="F98" s="84"/>
    </row>
    <row r="99" spans="1:6" ht="15">
      <c r="A99" s="41"/>
      <c r="B99" s="85"/>
      <c r="C99" s="86"/>
      <c r="D99" s="86"/>
      <c r="E99" s="86"/>
      <c r="F99" s="86"/>
    </row>
    <row r="100" spans="1:6" ht="15">
      <c r="A100" s="41"/>
      <c r="B100" s="85"/>
      <c r="C100" s="86"/>
      <c r="D100" s="86"/>
      <c r="E100" s="86"/>
      <c r="F100" s="86"/>
    </row>
    <row r="101" spans="1:6" ht="15">
      <c r="A101" s="41"/>
      <c r="B101" s="85"/>
      <c r="C101" s="86"/>
      <c r="D101" s="86"/>
      <c r="E101" s="86"/>
      <c r="F101" s="86"/>
    </row>
    <row r="102" spans="1:6" ht="15">
      <c r="A102" s="41"/>
      <c r="B102" s="85"/>
      <c r="C102" s="86"/>
      <c r="D102" s="86"/>
      <c r="E102" s="86"/>
      <c r="F102" s="86"/>
    </row>
    <row r="103" spans="1:6" ht="15">
      <c r="A103" s="41"/>
      <c r="B103" s="85"/>
      <c r="C103" s="86"/>
      <c r="D103" s="86"/>
      <c r="E103" s="86"/>
      <c r="F103" s="86"/>
    </row>
    <row r="104" spans="1:6" ht="15">
      <c r="A104" s="41"/>
      <c r="B104" s="85"/>
      <c r="C104" s="86"/>
      <c r="D104" s="86"/>
      <c r="E104" s="86"/>
      <c r="F104" s="86"/>
    </row>
    <row r="105" spans="1:6" ht="15">
      <c r="A105" s="41"/>
      <c r="B105" s="85"/>
      <c r="C105" s="86"/>
      <c r="D105" s="86"/>
      <c r="E105" s="86"/>
      <c r="F105" s="86"/>
    </row>
    <row r="106" spans="1:6" ht="15">
      <c r="A106" s="41"/>
      <c r="B106" s="87"/>
      <c r="C106" s="86"/>
      <c r="D106" s="86"/>
      <c r="E106" s="86"/>
      <c r="F106" s="86"/>
    </row>
    <row r="107" spans="1:13" ht="15">
      <c r="A107" s="8"/>
      <c r="B107" s="88"/>
      <c r="C107" s="89"/>
      <c r="D107" s="10"/>
      <c r="E107" s="10"/>
      <c r="F107" s="79"/>
      <c r="G107" s="76"/>
      <c r="M107" s="76"/>
    </row>
    <row r="108" spans="1:13" ht="15">
      <c r="A108" s="41"/>
      <c r="B108" s="85"/>
      <c r="C108" s="90"/>
      <c r="D108" s="90"/>
      <c r="E108" s="90"/>
      <c r="F108" s="90"/>
      <c r="G108" s="66"/>
      <c r="M108" s="66"/>
    </row>
    <row r="109" spans="1:13" ht="15">
      <c r="A109" s="41"/>
      <c r="B109" s="85"/>
      <c r="C109" s="90"/>
      <c r="D109" s="90"/>
      <c r="E109" s="90"/>
      <c r="F109" s="90"/>
      <c r="G109" s="66"/>
      <c r="M109" s="66"/>
    </row>
    <row r="110" spans="1:14" ht="15">
      <c r="A110" s="41"/>
      <c r="B110" s="85"/>
      <c r="C110" s="90"/>
      <c r="D110" s="90"/>
      <c r="E110" s="90"/>
      <c r="F110" s="90"/>
      <c r="G110" s="66"/>
      <c r="H110" s="66"/>
      <c r="M110" s="66"/>
      <c r="N110" s="66"/>
    </row>
    <row r="111" spans="1:6" ht="15">
      <c r="A111" s="41"/>
      <c r="B111" s="85"/>
      <c r="C111" s="90"/>
      <c r="D111" s="90"/>
      <c r="E111" s="90"/>
      <c r="F111" s="90"/>
    </row>
    <row r="112" spans="1:6" ht="15">
      <c r="A112" s="41"/>
      <c r="B112" s="85"/>
      <c r="C112" s="90"/>
      <c r="D112" s="90"/>
      <c r="E112" s="90"/>
      <c r="F112" s="90"/>
    </row>
    <row r="113" spans="1:6" ht="15">
      <c r="A113" s="41"/>
      <c r="B113" s="83"/>
      <c r="C113" s="90"/>
      <c r="D113" s="90"/>
      <c r="E113" s="90"/>
      <c r="F113" s="90"/>
    </row>
    <row r="114" spans="1:6" ht="15">
      <c r="A114" s="41"/>
      <c r="B114" s="85"/>
      <c r="C114" s="90"/>
      <c r="D114" s="90"/>
      <c r="E114" s="90"/>
      <c r="F114" s="90"/>
    </row>
    <row r="115" spans="1:6" ht="15">
      <c r="A115" s="41"/>
      <c r="B115" s="85"/>
      <c r="C115" s="90"/>
      <c r="D115" s="90"/>
      <c r="E115" s="90"/>
      <c r="F115" s="90"/>
    </row>
    <row r="116" spans="1:6" ht="15">
      <c r="A116" s="41"/>
      <c r="B116" s="85"/>
      <c r="C116" s="90"/>
      <c r="D116" s="90"/>
      <c r="E116" s="90"/>
      <c r="F116" s="90"/>
    </row>
    <row r="117" spans="1:6" ht="15">
      <c r="A117" s="41"/>
      <c r="B117" s="83"/>
      <c r="C117" s="90"/>
      <c r="D117" s="90"/>
      <c r="E117" s="90"/>
      <c r="F117" s="90"/>
    </row>
    <row r="118" spans="1:6" ht="15">
      <c r="A118" s="41"/>
      <c r="B118" s="42"/>
      <c r="C118" s="90"/>
      <c r="D118" s="90"/>
      <c r="E118" s="90"/>
      <c r="F118" s="90"/>
    </row>
    <row r="119" spans="1:6" ht="15">
      <c r="A119" s="10"/>
      <c r="B119" s="10"/>
      <c r="C119" s="10"/>
      <c r="D119" s="10"/>
      <c r="E119" s="10"/>
      <c r="F119" s="10"/>
    </row>
    <row r="120" spans="1:6" ht="15">
      <c r="A120" s="10"/>
      <c r="B120" s="10"/>
      <c r="C120" s="10"/>
      <c r="D120" s="10"/>
      <c r="E120" s="10"/>
      <c r="F120" s="10"/>
    </row>
    <row r="121" spans="1:6" ht="15">
      <c r="A121" s="10"/>
      <c r="B121" s="10"/>
      <c r="C121" s="10"/>
      <c r="D121" s="10"/>
      <c r="E121" s="10"/>
      <c r="F121" s="10"/>
    </row>
    <row r="122" spans="1:6" ht="15">
      <c r="A122" s="320"/>
      <c r="B122" s="321"/>
      <c r="C122" s="321"/>
      <c r="D122" s="77"/>
      <c r="E122" s="322"/>
      <c r="F122" s="323"/>
    </row>
    <row r="123" spans="1:6" ht="15">
      <c r="A123" s="320"/>
      <c r="B123" s="321"/>
      <c r="C123" s="321"/>
      <c r="D123" s="77"/>
      <c r="E123" s="77"/>
      <c r="F123" s="77"/>
    </row>
    <row r="124" spans="1:6" ht="15">
      <c r="A124" s="41"/>
      <c r="B124" s="78"/>
      <c r="C124" s="79"/>
      <c r="D124" s="77"/>
      <c r="E124" s="77"/>
      <c r="F124" s="79"/>
    </row>
    <row r="125" spans="1:6" ht="15">
      <c r="A125" s="80"/>
      <c r="B125" s="81"/>
      <c r="C125" s="82"/>
      <c r="D125" s="77"/>
      <c r="E125" s="77"/>
      <c r="F125" s="41"/>
    </row>
    <row r="126" spans="1:6" ht="15">
      <c r="A126" s="41"/>
      <c r="B126" s="83"/>
      <c r="C126" s="84"/>
      <c r="D126" s="84"/>
      <c r="E126" s="84"/>
      <c r="F126" s="84"/>
    </row>
    <row r="127" spans="1:6" ht="15">
      <c r="A127" s="41"/>
      <c r="B127" s="85"/>
      <c r="C127" s="86"/>
      <c r="D127" s="86"/>
      <c r="E127" s="86"/>
      <c r="F127" s="86"/>
    </row>
    <row r="128" spans="1:6" ht="15">
      <c r="A128" s="41"/>
      <c r="B128" s="85"/>
      <c r="C128" s="86"/>
      <c r="D128" s="86"/>
      <c r="E128" s="86"/>
      <c r="F128" s="86"/>
    </row>
    <row r="129" spans="1:6" ht="15">
      <c r="A129" s="41"/>
      <c r="B129" s="85"/>
      <c r="C129" s="86"/>
      <c r="D129" s="86"/>
      <c r="E129" s="86"/>
      <c r="F129" s="86"/>
    </row>
    <row r="130" spans="1:6" ht="15">
      <c r="A130" s="41"/>
      <c r="B130" s="85"/>
      <c r="C130" s="86"/>
      <c r="D130" s="86"/>
      <c r="E130" s="86"/>
      <c r="F130" s="86"/>
    </row>
    <row r="131" spans="1:6" ht="15">
      <c r="A131" s="41"/>
      <c r="B131" s="85"/>
      <c r="C131" s="86"/>
      <c r="D131" s="86"/>
      <c r="E131" s="86"/>
      <c r="F131" s="86"/>
    </row>
    <row r="132" spans="1:6" ht="15">
      <c r="A132" s="41"/>
      <c r="B132" s="85"/>
      <c r="C132" s="86"/>
      <c r="D132" s="86"/>
      <c r="E132" s="86"/>
      <c r="F132" s="86"/>
    </row>
    <row r="133" spans="1:6" ht="15">
      <c r="A133" s="41"/>
      <c r="B133" s="85"/>
      <c r="C133" s="86"/>
      <c r="D133" s="86"/>
      <c r="E133" s="86"/>
      <c r="F133" s="86"/>
    </row>
    <row r="134" spans="1:6" ht="15">
      <c r="A134" s="41"/>
      <c r="B134" s="87"/>
      <c r="C134" s="86"/>
      <c r="D134" s="86"/>
      <c r="E134" s="86"/>
      <c r="F134" s="86"/>
    </row>
    <row r="135" spans="1:6" ht="15">
      <c r="A135" s="8"/>
      <c r="B135" s="88"/>
      <c r="C135" s="89"/>
      <c r="D135" s="10"/>
      <c r="E135" s="10"/>
      <c r="F135" s="79"/>
    </row>
    <row r="136" spans="1:6" ht="15">
      <c r="A136" s="41"/>
      <c r="B136" s="85"/>
      <c r="C136" s="90"/>
      <c r="D136" s="90"/>
      <c r="E136" s="90"/>
      <c r="F136" s="90"/>
    </row>
    <row r="137" spans="1:6" ht="15">
      <c r="A137" s="41"/>
      <c r="B137" s="85"/>
      <c r="C137" s="90"/>
      <c r="D137" s="90"/>
      <c r="E137" s="90"/>
      <c r="F137" s="90"/>
    </row>
    <row r="138" spans="1:6" ht="15">
      <c r="A138" s="41"/>
      <c r="B138" s="85"/>
      <c r="C138" s="90"/>
      <c r="D138" s="90"/>
      <c r="E138" s="90"/>
      <c r="F138" s="90"/>
    </row>
    <row r="139" spans="1:6" ht="15">
      <c r="A139" s="41"/>
      <c r="B139" s="85"/>
      <c r="C139" s="90"/>
      <c r="D139" s="90"/>
      <c r="E139" s="90"/>
      <c r="F139" s="90"/>
    </row>
    <row r="140" spans="1:6" ht="15">
      <c r="A140" s="41"/>
      <c r="B140" s="85"/>
      <c r="C140" s="90"/>
      <c r="D140" s="90"/>
      <c r="E140" s="90"/>
      <c r="F140" s="90"/>
    </row>
    <row r="141" spans="1:6" ht="15">
      <c r="A141" s="41"/>
      <c r="B141" s="83"/>
      <c r="C141" s="90"/>
      <c r="D141" s="90"/>
      <c r="E141" s="90"/>
      <c r="F141" s="90"/>
    </row>
    <row r="142" spans="1:6" ht="15">
      <c r="A142" s="41"/>
      <c r="B142" s="85"/>
      <c r="C142" s="90"/>
      <c r="D142" s="90"/>
      <c r="E142" s="90"/>
      <c r="F142" s="90"/>
    </row>
    <row r="143" spans="1:6" ht="15">
      <c r="A143" s="41"/>
      <c r="B143" s="85"/>
      <c r="C143" s="90"/>
      <c r="D143" s="90"/>
      <c r="E143" s="90"/>
      <c r="F143" s="90"/>
    </row>
    <row r="144" spans="1:6" ht="15">
      <c r="A144" s="41"/>
      <c r="B144" s="85"/>
      <c r="C144" s="90"/>
      <c r="D144" s="90"/>
      <c r="E144" s="90"/>
      <c r="F144" s="90"/>
    </row>
    <row r="145" spans="1:6" ht="15">
      <c r="A145" s="41"/>
      <c r="B145" s="83"/>
      <c r="C145" s="90"/>
      <c r="D145" s="90"/>
      <c r="E145" s="90"/>
      <c r="F145" s="90"/>
    </row>
    <row r="146" spans="1:6" ht="15">
      <c r="A146" s="41"/>
      <c r="B146" s="42"/>
      <c r="C146" s="90"/>
      <c r="D146" s="90"/>
      <c r="E146" s="90"/>
      <c r="F146" s="90"/>
    </row>
    <row r="147" spans="1:6" ht="15">
      <c r="A147" s="320"/>
      <c r="B147" s="321"/>
      <c r="C147" s="321"/>
      <c r="D147" s="77"/>
      <c r="E147" s="322"/>
      <c r="F147" s="323"/>
    </row>
    <row r="148" spans="1:6" ht="15">
      <c r="A148" s="320"/>
      <c r="B148" s="321"/>
      <c r="C148" s="321"/>
      <c r="D148" s="77"/>
      <c r="E148" s="77"/>
      <c r="F148" s="77"/>
    </row>
    <row r="149" spans="1:6" ht="15">
      <c r="A149" s="41"/>
      <c r="B149" s="78"/>
      <c r="C149" s="79"/>
      <c r="D149" s="77"/>
      <c r="E149" s="77"/>
      <c r="F149" s="79"/>
    </row>
    <row r="150" spans="1:6" ht="15">
      <c r="A150" s="80"/>
      <c r="B150" s="81"/>
      <c r="C150" s="82"/>
      <c r="D150" s="77"/>
      <c r="E150" s="77"/>
      <c r="F150" s="41"/>
    </row>
    <row r="151" spans="1:6" ht="15">
      <c r="A151" s="41"/>
      <c r="B151" s="83"/>
      <c r="C151" s="84"/>
      <c r="D151" s="84"/>
      <c r="E151" s="84"/>
      <c r="F151" s="84"/>
    </row>
    <row r="152" spans="1:6" ht="15">
      <c r="A152" s="41"/>
      <c r="B152" s="85"/>
      <c r="C152" s="86"/>
      <c r="D152" s="86"/>
      <c r="E152" s="86"/>
      <c r="F152" s="86"/>
    </row>
    <row r="153" spans="1:6" ht="15">
      <c r="A153" s="41"/>
      <c r="B153" s="85"/>
      <c r="C153" s="86"/>
      <c r="D153" s="86"/>
      <c r="E153" s="86"/>
      <c r="F153" s="86"/>
    </row>
    <row r="154" spans="1:6" ht="15">
      <c r="A154" s="41"/>
      <c r="B154" s="85"/>
      <c r="C154" s="86"/>
      <c r="D154" s="86"/>
      <c r="E154" s="86"/>
      <c r="F154" s="86"/>
    </row>
    <row r="155" spans="1:6" ht="15">
      <c r="A155" s="41"/>
      <c r="B155" s="85"/>
      <c r="C155" s="86"/>
      <c r="D155" s="86"/>
      <c r="E155" s="86"/>
      <c r="F155" s="86"/>
    </row>
    <row r="156" spans="1:6" ht="15">
      <c r="A156" s="41"/>
      <c r="B156" s="85"/>
      <c r="C156" s="86"/>
      <c r="D156" s="86"/>
      <c r="E156" s="86"/>
      <c r="F156" s="86"/>
    </row>
    <row r="157" spans="1:6" ht="15">
      <c r="A157" s="41"/>
      <c r="B157" s="85"/>
      <c r="C157" s="86"/>
      <c r="D157" s="86"/>
      <c r="E157" s="86"/>
      <c r="F157" s="86"/>
    </row>
    <row r="158" spans="1:6" ht="15">
      <c r="A158" s="41"/>
      <c r="B158" s="85"/>
      <c r="C158" s="86"/>
      <c r="D158" s="86"/>
      <c r="E158" s="86"/>
      <c r="F158" s="86"/>
    </row>
    <row r="159" spans="1:6" ht="15">
      <c r="A159" s="41"/>
      <c r="B159" s="87"/>
      <c r="C159" s="86"/>
      <c r="D159" s="86"/>
      <c r="E159" s="86"/>
      <c r="F159" s="86"/>
    </row>
    <row r="160" spans="1:6" ht="15">
      <c r="A160" s="8"/>
      <c r="B160" s="88"/>
      <c r="C160" s="89"/>
      <c r="D160" s="10"/>
      <c r="E160" s="10"/>
      <c r="F160" s="79"/>
    </row>
    <row r="161" spans="1:6" ht="15">
      <c r="A161" s="41"/>
      <c r="B161" s="85"/>
      <c r="C161" s="90"/>
      <c r="D161" s="90"/>
      <c r="E161" s="90"/>
      <c r="F161" s="90"/>
    </row>
    <row r="162" spans="1:6" ht="15">
      <c r="A162" s="41"/>
      <c r="B162" s="85"/>
      <c r="C162" s="90"/>
      <c r="D162" s="90"/>
      <c r="E162" s="90"/>
      <c r="F162" s="90"/>
    </row>
    <row r="163" spans="1:6" ht="15">
      <c r="A163" s="41"/>
      <c r="B163" s="85"/>
      <c r="C163" s="90"/>
      <c r="D163" s="90"/>
      <c r="E163" s="90"/>
      <c r="F163" s="90"/>
    </row>
    <row r="164" spans="1:6" ht="15">
      <c r="A164" s="41"/>
      <c r="B164" s="85"/>
      <c r="C164" s="90"/>
      <c r="D164" s="90"/>
      <c r="E164" s="90"/>
      <c r="F164" s="90"/>
    </row>
    <row r="165" spans="1:6" ht="15">
      <c r="A165" s="41"/>
      <c r="B165" s="85"/>
      <c r="C165" s="90"/>
      <c r="D165" s="90"/>
      <c r="E165" s="90"/>
      <c r="F165" s="90"/>
    </row>
    <row r="166" spans="1:6" ht="15">
      <c r="A166" s="41"/>
      <c r="B166" s="83"/>
      <c r="C166" s="90"/>
      <c r="D166" s="90"/>
      <c r="E166" s="90"/>
      <c r="F166" s="90"/>
    </row>
    <row r="167" spans="1:6" ht="15">
      <c r="A167" s="41"/>
      <c r="B167" s="85"/>
      <c r="C167" s="90"/>
      <c r="D167" s="90"/>
      <c r="E167" s="90"/>
      <c r="F167" s="90"/>
    </row>
    <row r="168" spans="1:6" ht="15">
      <c r="A168" s="41"/>
      <c r="B168" s="85"/>
      <c r="C168" s="90"/>
      <c r="D168" s="90"/>
      <c r="E168" s="90"/>
      <c r="F168" s="90"/>
    </row>
    <row r="169" spans="1:6" ht="15">
      <c r="A169" s="41"/>
      <c r="B169" s="85"/>
      <c r="C169" s="90"/>
      <c r="D169" s="90"/>
      <c r="E169" s="90"/>
      <c r="F169" s="90"/>
    </row>
    <row r="170" spans="1:6" ht="15">
      <c r="A170" s="41"/>
      <c r="B170" s="83"/>
      <c r="C170" s="90"/>
      <c r="D170" s="90"/>
      <c r="E170" s="90"/>
      <c r="F170" s="90"/>
    </row>
    <row r="171" spans="1:6" ht="15">
      <c r="A171" s="41"/>
      <c r="B171" s="42"/>
      <c r="C171" s="90"/>
      <c r="D171" s="90"/>
      <c r="E171" s="90"/>
      <c r="F171" s="90"/>
    </row>
    <row r="172" spans="1:6" ht="15">
      <c r="A172" s="10"/>
      <c r="B172" s="10"/>
      <c r="C172" s="10"/>
      <c r="D172" s="10"/>
      <c r="E172" s="10"/>
      <c r="F172" s="10"/>
    </row>
    <row r="173" spans="1:6" ht="15">
      <c r="A173" s="10"/>
      <c r="B173" s="10"/>
      <c r="C173" s="10"/>
      <c r="D173" s="10"/>
      <c r="E173" s="10"/>
      <c r="F173" s="10"/>
    </row>
  </sheetData>
  <sheetProtection/>
  <mergeCells count="50">
    <mergeCell ref="K3:L3"/>
    <mergeCell ref="K23:L23"/>
    <mergeCell ref="E3:F3"/>
    <mergeCell ref="E23:F23"/>
    <mergeCell ref="AO3:AP3"/>
    <mergeCell ref="AO23:AP23"/>
    <mergeCell ref="W3:X3"/>
    <mergeCell ref="W23:X23"/>
    <mergeCell ref="AC3:AD3"/>
    <mergeCell ref="AC23:AD23"/>
    <mergeCell ref="AI3:AJ3"/>
    <mergeCell ref="AI23:AJ23"/>
    <mergeCell ref="G1:I1"/>
    <mergeCell ref="G2:I2"/>
    <mergeCell ref="A94:C94"/>
    <mergeCell ref="E94:F94"/>
    <mergeCell ref="A70:C70"/>
    <mergeCell ref="A69:C69"/>
    <mergeCell ref="E69:F69"/>
    <mergeCell ref="A1:C1"/>
    <mergeCell ref="A2:C2"/>
    <mergeCell ref="D1:F2"/>
    <mergeCell ref="A148:C148"/>
    <mergeCell ref="A95:C95"/>
    <mergeCell ref="A122:C122"/>
    <mergeCell ref="E122:F122"/>
    <mergeCell ref="A123:C123"/>
    <mergeCell ref="A147:C147"/>
    <mergeCell ref="E147:F147"/>
    <mergeCell ref="AW1:AY2"/>
    <mergeCell ref="J1:L2"/>
    <mergeCell ref="V1:X2"/>
    <mergeCell ref="AB1:AD2"/>
    <mergeCell ref="AH1:AJ2"/>
    <mergeCell ref="AN1:AP2"/>
    <mergeCell ref="AK1:AM1"/>
    <mergeCell ref="AK2:AM2"/>
    <mergeCell ref="S1:U1"/>
    <mergeCell ref="S2:U2"/>
    <mergeCell ref="Y1:AA1"/>
    <mergeCell ref="Y2:AA2"/>
    <mergeCell ref="AQ1:AV1"/>
    <mergeCell ref="AQ2:AV2"/>
    <mergeCell ref="AE2:AG2"/>
    <mergeCell ref="AE1:AG1"/>
    <mergeCell ref="M1:O1"/>
    <mergeCell ref="P1:R2"/>
    <mergeCell ref="M2:O2"/>
    <mergeCell ref="Q3:R3"/>
    <mergeCell ref="Q23:R23"/>
  </mergeCells>
  <printOptions/>
  <pageMargins left="0.6" right="0.7" top="0.35" bottom="0.3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A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8.57421875" style="0" customWidth="1"/>
    <col min="3" max="3" width="9.00390625" style="0" customWidth="1"/>
    <col min="4" max="4" width="8.7109375" style="0" customWidth="1"/>
    <col min="5" max="5" width="8.8515625" style="0" hidden="1" customWidth="1"/>
    <col min="6" max="6" width="27.140625" style="0" hidden="1" customWidth="1"/>
    <col min="7" max="12" width="8.7109375" style="0" customWidth="1"/>
    <col min="13" max="13" width="6.7109375" style="0" customWidth="1"/>
    <col min="14" max="14" width="34.8515625" style="0" customWidth="1"/>
    <col min="15" max="15" width="17.00390625" style="0" customWidth="1"/>
    <col min="16" max="16" width="18.140625" style="0" customWidth="1"/>
    <col min="17" max="17" width="17.8515625" style="0" customWidth="1"/>
    <col min="18" max="18" width="5.140625" style="0" customWidth="1"/>
    <col min="19" max="19" width="19.00390625" style="0" customWidth="1"/>
    <col min="20" max="20" width="7.140625" style="0" customWidth="1"/>
    <col min="21" max="26" width="8.7109375" style="0" customWidth="1"/>
    <col min="27" max="27" width="11.00390625" style="0" customWidth="1"/>
  </cols>
  <sheetData>
    <row r="1" spans="2:27" ht="15">
      <c r="B1" s="50"/>
      <c r="C1" s="50"/>
      <c r="D1" s="50"/>
      <c r="E1" s="50"/>
      <c r="F1" s="50"/>
      <c r="G1" s="50"/>
      <c r="H1" s="50"/>
      <c r="I1" s="50"/>
      <c r="J1" s="309" t="s">
        <v>377</v>
      </c>
      <c r="K1" s="307"/>
      <c r="L1" s="307"/>
      <c r="P1" s="306" t="s">
        <v>378</v>
      </c>
      <c r="Q1" s="307"/>
      <c r="Z1" s="306" t="s">
        <v>379</v>
      </c>
      <c r="AA1" s="307"/>
    </row>
    <row r="2" spans="2:27" ht="21" customHeight="1">
      <c r="B2" s="378" t="s">
        <v>251</v>
      </c>
      <c r="C2" s="375"/>
      <c r="D2" s="375"/>
      <c r="E2" s="375"/>
      <c r="F2" s="375"/>
      <c r="G2" s="376"/>
      <c r="H2" s="376"/>
      <c r="I2" s="376"/>
      <c r="J2" s="307"/>
      <c r="K2" s="307"/>
      <c r="L2" s="307"/>
      <c r="M2" s="375" t="s">
        <v>252</v>
      </c>
      <c r="N2" s="375"/>
      <c r="O2" s="375"/>
      <c r="P2" s="307"/>
      <c r="Q2" s="307"/>
      <c r="R2" s="376" t="s">
        <v>1</v>
      </c>
      <c r="S2" s="376"/>
      <c r="T2" s="376"/>
      <c r="U2" s="376"/>
      <c r="V2" s="376"/>
      <c r="W2" s="376"/>
      <c r="X2" s="376"/>
      <c r="Y2" s="377"/>
      <c r="Z2" s="307"/>
      <c r="AA2" s="307"/>
    </row>
    <row r="3" spans="2:27" ht="15">
      <c r="B3" s="33"/>
      <c r="C3" s="52"/>
      <c r="D3" s="52"/>
      <c r="E3" s="52"/>
      <c r="F3" s="52"/>
      <c r="G3" s="49"/>
      <c r="H3" s="49"/>
      <c r="I3" s="49"/>
      <c r="J3" s="305"/>
      <c r="K3" s="305"/>
      <c r="L3" s="305"/>
      <c r="O3" s="51"/>
      <c r="P3" s="307"/>
      <c r="Q3" s="307"/>
      <c r="Z3" s="307"/>
      <c r="AA3" s="307"/>
    </row>
    <row r="4" spans="4:27" ht="15">
      <c r="D4" s="4"/>
      <c r="G4" s="312"/>
      <c r="H4" s="312"/>
      <c r="K4" s="312" t="s">
        <v>39</v>
      </c>
      <c r="L4" s="312"/>
      <c r="Q4" s="141" t="s">
        <v>39</v>
      </c>
      <c r="Z4" s="312" t="s">
        <v>39</v>
      </c>
      <c r="AA4" s="312"/>
    </row>
    <row r="5" spans="1:27" ht="34.5">
      <c r="A5" s="243" t="s">
        <v>55</v>
      </c>
      <c r="B5" s="349" t="s">
        <v>56</v>
      </c>
      <c r="C5" s="350"/>
      <c r="D5" s="350"/>
      <c r="E5" s="350"/>
      <c r="F5" s="351"/>
      <c r="G5" s="352" t="s">
        <v>333</v>
      </c>
      <c r="H5" s="353"/>
      <c r="I5" s="349" t="s">
        <v>58</v>
      </c>
      <c r="J5" s="357"/>
      <c r="K5" s="357"/>
      <c r="L5" s="358"/>
      <c r="M5" s="92" t="s">
        <v>55</v>
      </c>
      <c r="N5" s="93" t="s">
        <v>56</v>
      </c>
      <c r="O5" s="93" t="s">
        <v>42</v>
      </c>
      <c r="P5" s="93" t="s">
        <v>43</v>
      </c>
      <c r="Q5" s="93" t="s">
        <v>44</v>
      </c>
      <c r="R5" s="23" t="s">
        <v>37</v>
      </c>
      <c r="S5" s="23" t="s">
        <v>38</v>
      </c>
      <c r="T5" s="47" t="s">
        <v>2</v>
      </c>
      <c r="U5" s="23">
        <v>2013</v>
      </c>
      <c r="V5" s="23">
        <v>2014</v>
      </c>
      <c r="W5" s="23">
        <v>2015</v>
      </c>
      <c r="X5" s="23">
        <v>2016</v>
      </c>
      <c r="Y5" s="23">
        <v>2017</v>
      </c>
      <c r="Z5" s="48">
        <v>2018</v>
      </c>
      <c r="AA5" s="48">
        <v>2019</v>
      </c>
    </row>
    <row r="6" spans="1:27" ht="15">
      <c r="A6" s="40" t="s">
        <v>18</v>
      </c>
      <c r="B6" s="367" t="s">
        <v>64</v>
      </c>
      <c r="C6" s="368"/>
      <c r="D6" s="368"/>
      <c r="E6" s="368"/>
      <c r="F6" s="369"/>
      <c r="G6" s="373">
        <v>35000</v>
      </c>
      <c r="H6" s="374"/>
      <c r="I6" s="329"/>
      <c r="J6" s="330"/>
      <c r="K6" s="330"/>
      <c r="L6" s="331"/>
      <c r="M6" s="95" t="s">
        <v>18</v>
      </c>
      <c r="N6" s="92" t="s">
        <v>222</v>
      </c>
      <c r="O6" s="263" t="s">
        <v>329</v>
      </c>
      <c r="P6" s="263" t="s">
        <v>329</v>
      </c>
      <c r="Q6" s="263" t="s">
        <v>329</v>
      </c>
      <c r="R6" s="23" t="s">
        <v>18</v>
      </c>
      <c r="S6" s="92" t="s">
        <v>222</v>
      </c>
      <c r="T6" s="263" t="s">
        <v>329</v>
      </c>
      <c r="U6" s="263" t="s">
        <v>329</v>
      </c>
      <c r="V6" s="263" t="s">
        <v>329</v>
      </c>
      <c r="W6" s="263" t="s">
        <v>329</v>
      </c>
      <c r="X6" s="263" t="s">
        <v>329</v>
      </c>
      <c r="Y6" s="263" t="s">
        <v>329</v>
      </c>
      <c r="Z6" s="263" t="s">
        <v>329</v>
      </c>
      <c r="AA6" s="263" t="s">
        <v>329</v>
      </c>
    </row>
    <row r="7" spans="1:27" ht="22.5" customHeight="1">
      <c r="A7" s="265"/>
      <c r="B7" s="355" t="s">
        <v>338</v>
      </c>
      <c r="C7" s="356"/>
      <c r="D7" s="356"/>
      <c r="E7" s="355"/>
      <c r="F7" s="356"/>
      <c r="G7" s="354">
        <v>33000</v>
      </c>
      <c r="H7" s="354"/>
      <c r="I7" s="329"/>
      <c r="J7" s="330"/>
      <c r="K7" s="330"/>
      <c r="L7" s="331"/>
      <c r="M7" s="95" t="s">
        <v>19</v>
      </c>
      <c r="N7" s="92"/>
      <c r="O7" s="94"/>
      <c r="P7" s="94"/>
      <c r="Q7" s="94"/>
      <c r="R7" s="23" t="s">
        <v>19</v>
      </c>
      <c r="S7" s="92"/>
      <c r="T7" s="23"/>
      <c r="U7" s="25"/>
      <c r="V7" s="25"/>
      <c r="W7" s="25"/>
      <c r="X7" s="25"/>
      <c r="Y7" s="25"/>
      <c r="Z7" s="25"/>
      <c r="AA7" s="25"/>
    </row>
    <row r="8" spans="1:27" ht="30" customHeight="1">
      <c r="A8" s="265"/>
      <c r="B8" s="355" t="s">
        <v>343</v>
      </c>
      <c r="C8" s="356"/>
      <c r="D8" s="356"/>
      <c r="E8" s="296"/>
      <c r="F8" s="296"/>
      <c r="G8" s="354">
        <v>2000</v>
      </c>
      <c r="H8" s="354"/>
      <c r="I8" s="329"/>
      <c r="J8" s="330"/>
      <c r="K8" s="330"/>
      <c r="L8" s="331"/>
      <c r="M8" s="95" t="s">
        <v>20</v>
      </c>
      <c r="N8" s="92"/>
      <c r="O8" s="94"/>
      <c r="P8" s="94"/>
      <c r="Q8" s="94"/>
      <c r="R8" s="23" t="s">
        <v>20</v>
      </c>
      <c r="S8" s="26"/>
      <c r="T8" s="23"/>
      <c r="U8" s="25"/>
      <c r="V8" s="25"/>
      <c r="W8" s="25"/>
      <c r="X8" s="25"/>
      <c r="Y8" s="25"/>
      <c r="Z8" s="25"/>
      <c r="AA8" s="25"/>
    </row>
    <row r="9" spans="1:27" ht="15">
      <c r="A9" s="3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7"/>
      <c r="M9" s="95" t="s">
        <v>21</v>
      </c>
      <c r="N9" s="92"/>
      <c r="O9" s="94"/>
      <c r="P9" s="94"/>
      <c r="Q9" s="94"/>
      <c r="R9" s="23" t="s">
        <v>21</v>
      </c>
      <c r="S9" s="26"/>
      <c r="T9" s="23"/>
      <c r="U9" s="25"/>
      <c r="V9" s="25"/>
      <c r="W9" s="25"/>
      <c r="X9" s="25"/>
      <c r="Y9" s="25"/>
      <c r="Z9" s="25"/>
      <c r="AA9" s="25"/>
    </row>
    <row r="10" spans="1:27" ht="15">
      <c r="A10" s="40" t="s">
        <v>19</v>
      </c>
      <c r="B10" s="346" t="s">
        <v>336</v>
      </c>
      <c r="C10" s="347"/>
      <c r="D10" s="348"/>
      <c r="E10" s="295"/>
      <c r="F10" s="295"/>
      <c r="G10" s="371">
        <v>2000</v>
      </c>
      <c r="H10" s="372"/>
      <c r="I10" s="328"/>
      <c r="J10" s="328"/>
      <c r="K10" s="328"/>
      <c r="L10" s="328"/>
      <c r="M10" s="95" t="s">
        <v>22</v>
      </c>
      <c r="N10" s="92"/>
      <c r="O10" s="94"/>
      <c r="P10" s="94"/>
      <c r="Q10" s="94"/>
      <c r="R10" s="23" t="s">
        <v>22</v>
      </c>
      <c r="S10" s="92"/>
      <c r="T10" s="23"/>
      <c r="U10" s="25"/>
      <c r="V10" s="25"/>
      <c r="W10" s="25"/>
      <c r="X10" s="25"/>
      <c r="Y10" s="25"/>
      <c r="Z10" s="25"/>
      <c r="AA10" s="25"/>
    </row>
    <row r="11" spans="1:27" ht="15">
      <c r="A11" s="335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7"/>
      <c r="M11" s="95" t="s">
        <v>67</v>
      </c>
      <c r="N11" s="92"/>
      <c r="O11" s="94"/>
      <c r="P11" s="94"/>
      <c r="Q11" s="94"/>
      <c r="R11" s="23"/>
      <c r="S11" s="26"/>
      <c r="T11" s="23"/>
      <c r="U11" s="25"/>
      <c r="V11" s="25"/>
      <c r="W11" s="25"/>
      <c r="X11" s="25"/>
      <c r="Y11" s="25"/>
      <c r="Z11" s="25"/>
      <c r="AA11" s="25"/>
    </row>
    <row r="12" spans="1:27" ht="15">
      <c r="A12" s="40" t="s">
        <v>20</v>
      </c>
      <c r="B12" s="346" t="s">
        <v>334</v>
      </c>
      <c r="C12" s="347"/>
      <c r="D12" s="348"/>
      <c r="E12" s="295"/>
      <c r="F12" s="295"/>
      <c r="G12" s="371">
        <v>6000</v>
      </c>
      <c r="H12" s="372"/>
      <c r="I12" s="328"/>
      <c r="J12" s="328"/>
      <c r="K12" s="328"/>
      <c r="L12" s="328"/>
      <c r="M12" s="95" t="s">
        <v>23</v>
      </c>
      <c r="N12" s="96" t="s">
        <v>0</v>
      </c>
      <c r="O12" s="263" t="s">
        <v>329</v>
      </c>
      <c r="P12" s="263" t="s">
        <v>329</v>
      </c>
      <c r="Q12" s="263" t="s">
        <v>329</v>
      </c>
      <c r="R12" s="23" t="s">
        <v>23</v>
      </c>
      <c r="S12" s="68" t="s">
        <v>0</v>
      </c>
      <c r="T12" s="263" t="s">
        <v>329</v>
      </c>
      <c r="U12" s="263" t="s">
        <v>329</v>
      </c>
      <c r="V12" s="263" t="s">
        <v>329</v>
      </c>
      <c r="W12" s="263" t="s">
        <v>329</v>
      </c>
      <c r="X12" s="263" t="s">
        <v>329</v>
      </c>
      <c r="Y12" s="263" t="s">
        <v>329</v>
      </c>
      <c r="Z12" s="263" t="s">
        <v>329</v>
      </c>
      <c r="AA12" s="263" t="s">
        <v>329</v>
      </c>
    </row>
    <row r="13" spans="1:27" ht="15">
      <c r="A13" s="335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7"/>
      <c r="M13" s="95"/>
      <c r="N13" s="92"/>
      <c r="O13" s="94"/>
      <c r="P13" s="94"/>
      <c r="Q13" s="94"/>
      <c r="R13" s="23"/>
      <c r="S13" s="44"/>
      <c r="T13" s="40"/>
      <c r="U13" s="24"/>
      <c r="V13" s="24"/>
      <c r="W13" s="24"/>
      <c r="X13" s="24"/>
      <c r="Y13" s="24"/>
      <c r="Z13" s="24"/>
      <c r="AA13" s="24"/>
    </row>
    <row r="14" spans="1:18" ht="15">
      <c r="A14" s="40" t="s">
        <v>21</v>
      </c>
      <c r="B14" s="370" t="s">
        <v>65</v>
      </c>
      <c r="C14" s="370"/>
      <c r="D14" s="370"/>
      <c r="E14" s="370"/>
      <c r="F14" s="370"/>
      <c r="G14" s="354">
        <v>10000</v>
      </c>
      <c r="H14" s="354"/>
      <c r="I14" s="329"/>
      <c r="J14" s="330"/>
      <c r="K14" s="330"/>
      <c r="L14" s="331"/>
      <c r="R14" s="50"/>
    </row>
    <row r="15" spans="1:18" ht="15">
      <c r="A15" s="332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4"/>
      <c r="R15" s="142"/>
    </row>
    <row r="16" spans="1:18" ht="15">
      <c r="A16" s="40" t="s">
        <v>22</v>
      </c>
      <c r="B16" s="370" t="s">
        <v>347</v>
      </c>
      <c r="C16" s="370"/>
      <c r="D16" s="370"/>
      <c r="E16" s="282"/>
      <c r="F16" s="282"/>
      <c r="G16" s="354">
        <f>SUM(G17:H24)</f>
        <v>90000</v>
      </c>
      <c r="H16" s="354"/>
      <c r="I16" s="329"/>
      <c r="J16" s="330"/>
      <c r="K16" s="330"/>
      <c r="L16" s="331"/>
      <c r="R16" s="189"/>
    </row>
    <row r="17" spans="1:18" ht="15">
      <c r="A17" s="197"/>
      <c r="B17" s="326" t="s">
        <v>330</v>
      </c>
      <c r="C17" s="326"/>
      <c r="D17" s="326"/>
      <c r="E17" s="248"/>
      <c r="F17" s="248"/>
      <c r="G17" s="327">
        <v>26500</v>
      </c>
      <c r="H17" s="327"/>
      <c r="I17" s="329"/>
      <c r="J17" s="330"/>
      <c r="K17" s="330"/>
      <c r="L17" s="331"/>
      <c r="R17" s="189"/>
    </row>
    <row r="18" spans="1:18" ht="15">
      <c r="A18" s="197"/>
      <c r="B18" s="326" t="s">
        <v>337</v>
      </c>
      <c r="C18" s="326"/>
      <c r="D18" s="326"/>
      <c r="E18" s="248"/>
      <c r="F18" s="248"/>
      <c r="G18" s="341">
        <v>21000</v>
      </c>
      <c r="H18" s="342"/>
      <c r="I18" s="329"/>
      <c r="J18" s="330"/>
      <c r="K18" s="330"/>
      <c r="L18" s="331"/>
      <c r="R18" s="249"/>
    </row>
    <row r="19" spans="1:12" ht="15">
      <c r="A19" s="282"/>
      <c r="B19" s="326" t="s">
        <v>335</v>
      </c>
      <c r="C19" s="326"/>
      <c r="D19" s="326"/>
      <c r="E19" s="248"/>
      <c r="F19" s="248"/>
      <c r="G19" s="327">
        <v>4714</v>
      </c>
      <c r="H19" s="327"/>
      <c r="I19" s="329"/>
      <c r="J19" s="330"/>
      <c r="K19" s="330"/>
      <c r="L19" s="331"/>
    </row>
    <row r="20" spans="1:17" ht="15">
      <c r="A20" s="282"/>
      <c r="B20" s="326" t="s">
        <v>331</v>
      </c>
      <c r="C20" s="326"/>
      <c r="D20" s="326"/>
      <c r="E20" s="282"/>
      <c r="F20" s="282"/>
      <c r="G20" s="327">
        <v>13500</v>
      </c>
      <c r="H20" s="327"/>
      <c r="I20" s="329"/>
      <c r="J20" s="330"/>
      <c r="K20" s="330"/>
      <c r="L20" s="331"/>
      <c r="Q20" s="154"/>
    </row>
    <row r="21" spans="1:12" ht="15">
      <c r="A21" s="282"/>
      <c r="B21" s="326" t="s">
        <v>339</v>
      </c>
      <c r="C21" s="326"/>
      <c r="D21" s="326"/>
      <c r="E21" s="282"/>
      <c r="F21" s="282"/>
      <c r="G21" s="343">
        <v>10000</v>
      </c>
      <c r="H21" s="344"/>
      <c r="I21" s="329"/>
      <c r="J21" s="330"/>
      <c r="K21" s="330"/>
      <c r="L21" s="331"/>
    </row>
    <row r="22" spans="1:17" ht="15">
      <c r="A22" s="282"/>
      <c r="B22" s="326" t="s">
        <v>340</v>
      </c>
      <c r="C22" s="326"/>
      <c r="D22" s="326"/>
      <c r="E22" s="197"/>
      <c r="F22" s="197"/>
      <c r="G22" s="343">
        <v>6325</v>
      </c>
      <c r="H22" s="344"/>
      <c r="I22" s="329"/>
      <c r="J22" s="330"/>
      <c r="K22" s="330"/>
      <c r="L22" s="331"/>
      <c r="Q22" s="151"/>
    </row>
    <row r="23" spans="1:12" ht="15">
      <c r="A23" s="282"/>
      <c r="B23" s="326" t="s">
        <v>341</v>
      </c>
      <c r="C23" s="326"/>
      <c r="D23" s="326"/>
      <c r="E23" s="197"/>
      <c r="F23" s="197"/>
      <c r="G23" s="343">
        <v>5000</v>
      </c>
      <c r="H23" s="344"/>
      <c r="I23" s="329"/>
      <c r="J23" s="330"/>
      <c r="K23" s="330"/>
      <c r="L23" s="331"/>
    </row>
    <row r="24" spans="1:12" ht="15">
      <c r="A24" s="294"/>
      <c r="B24" s="326" t="s">
        <v>332</v>
      </c>
      <c r="C24" s="326"/>
      <c r="D24" s="326"/>
      <c r="E24" s="197"/>
      <c r="F24" s="197"/>
      <c r="G24" s="343">
        <v>2961</v>
      </c>
      <c r="H24" s="344"/>
      <c r="I24" s="332"/>
      <c r="J24" s="333"/>
      <c r="K24" s="333"/>
      <c r="L24" s="334"/>
    </row>
    <row r="25" spans="1:12" ht="15">
      <c r="A25" s="338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40"/>
    </row>
    <row r="26" spans="1:12" ht="15">
      <c r="A26" s="1"/>
      <c r="B26" s="366" t="s">
        <v>66</v>
      </c>
      <c r="C26" s="366"/>
      <c r="D26" s="366"/>
      <c r="E26" s="139"/>
      <c r="F26" s="139"/>
      <c r="G26" s="345">
        <f>+G6+G14+G16+G10+G12</f>
        <v>143000</v>
      </c>
      <c r="H26" s="345"/>
      <c r="I26" s="332"/>
      <c r="J26" s="333"/>
      <c r="K26" s="333"/>
      <c r="L26" s="334"/>
    </row>
    <row r="27" spans="1:12" ht="15">
      <c r="A27" s="77"/>
      <c r="B27" s="10"/>
      <c r="C27" s="10"/>
      <c r="D27" s="10"/>
      <c r="E27" s="97"/>
      <c r="F27" s="98"/>
      <c r="G27" s="10"/>
      <c r="H27" s="10"/>
      <c r="I27" s="364"/>
      <c r="J27" s="364"/>
      <c r="K27" s="364"/>
      <c r="L27" s="364"/>
    </row>
    <row r="28" spans="1:12" ht="15">
      <c r="A28" s="77"/>
      <c r="B28" s="364"/>
      <c r="C28" s="365"/>
      <c r="D28" s="365"/>
      <c r="E28" s="99"/>
      <c r="F28" s="100"/>
      <c r="G28" s="364"/>
      <c r="H28" s="364"/>
      <c r="I28" s="361"/>
      <c r="J28" s="361"/>
      <c r="K28" s="361"/>
      <c r="L28" s="361"/>
    </row>
    <row r="29" spans="1:12" ht="15">
      <c r="A29" s="77"/>
      <c r="B29" s="362"/>
      <c r="C29" s="363"/>
      <c r="D29" s="363"/>
      <c r="E29" s="101"/>
      <c r="F29" s="101"/>
      <c r="G29" s="361"/>
      <c r="H29" s="361"/>
      <c r="I29" s="361"/>
      <c r="J29" s="361"/>
      <c r="K29" s="361"/>
      <c r="L29" s="361"/>
    </row>
    <row r="30" spans="1:12" ht="15">
      <c r="A30" s="77"/>
      <c r="B30" s="362"/>
      <c r="C30" s="363"/>
      <c r="D30" s="363"/>
      <c r="E30" s="101"/>
      <c r="F30" s="101"/>
      <c r="G30" s="361"/>
      <c r="H30" s="361"/>
      <c r="I30" s="361"/>
      <c r="J30" s="361"/>
      <c r="K30" s="361"/>
      <c r="L30" s="361"/>
    </row>
    <row r="31" spans="1:12" ht="15">
      <c r="A31" s="77"/>
      <c r="B31" s="362"/>
      <c r="C31" s="363"/>
      <c r="D31" s="363"/>
      <c r="E31" s="101"/>
      <c r="F31" s="101"/>
      <c r="G31" s="361"/>
      <c r="H31" s="361"/>
      <c r="I31" s="361"/>
      <c r="J31" s="361"/>
      <c r="K31" s="361"/>
      <c r="L31" s="361"/>
    </row>
    <row r="32" spans="1:12" ht="24" customHeight="1">
      <c r="A32" s="77"/>
      <c r="B32" s="362"/>
      <c r="C32" s="363"/>
      <c r="D32" s="363"/>
      <c r="E32" s="101"/>
      <c r="F32" s="101"/>
      <c r="G32" s="361"/>
      <c r="H32" s="361"/>
      <c r="I32" s="361"/>
      <c r="J32" s="361"/>
      <c r="K32" s="361"/>
      <c r="L32" s="361"/>
    </row>
    <row r="33" spans="1:12" ht="15">
      <c r="A33" s="100"/>
      <c r="B33" s="362"/>
      <c r="C33" s="363"/>
      <c r="D33" s="363"/>
      <c r="E33" s="101"/>
      <c r="F33" s="101"/>
      <c r="G33" s="361"/>
      <c r="H33" s="361"/>
      <c r="I33" s="361"/>
      <c r="J33" s="361"/>
      <c r="K33" s="361"/>
      <c r="L33" s="361"/>
    </row>
    <row r="34" spans="1:12" ht="15">
      <c r="A34" s="10"/>
      <c r="B34" s="362"/>
      <c r="C34" s="363"/>
      <c r="D34" s="363"/>
      <c r="E34" s="101"/>
      <c r="F34" s="101"/>
      <c r="G34" s="361"/>
      <c r="H34" s="361"/>
      <c r="I34" s="10"/>
      <c r="J34" s="10"/>
      <c r="K34" s="10"/>
      <c r="L34" s="10"/>
    </row>
    <row r="35" spans="1:12" ht="15">
      <c r="A35" s="10"/>
      <c r="B35" s="10"/>
      <c r="C35" s="10"/>
      <c r="D35" s="10"/>
      <c r="E35" s="10"/>
      <c r="F35" s="10"/>
      <c r="G35" s="10"/>
      <c r="H35" s="10"/>
      <c r="I35" s="10"/>
      <c r="J35" s="102"/>
      <c r="K35" s="10"/>
      <c r="L35" s="10"/>
    </row>
    <row r="36" spans="1:12" ht="15">
      <c r="A36" s="10"/>
      <c r="B36" s="9"/>
      <c r="C36" s="10"/>
      <c r="D36" s="10"/>
      <c r="E36" s="10"/>
      <c r="F36" s="10"/>
      <c r="G36" s="10"/>
      <c r="H36" s="10"/>
      <c r="I36" s="10"/>
      <c r="J36" s="359"/>
      <c r="K36" s="359"/>
      <c r="L36" s="359"/>
    </row>
    <row r="37" spans="1:12" ht="15">
      <c r="A37" s="247"/>
      <c r="B37" s="10"/>
      <c r="C37" s="10"/>
      <c r="D37" s="10"/>
      <c r="E37" s="10"/>
      <c r="F37" s="10"/>
      <c r="G37" s="10"/>
      <c r="H37" s="10"/>
      <c r="I37" s="247"/>
      <c r="J37" s="247"/>
      <c r="K37" s="10"/>
      <c r="L37" s="10"/>
    </row>
    <row r="38" spans="1:12" ht="15">
      <c r="A38" s="103"/>
      <c r="B38" s="247"/>
      <c r="C38" s="247"/>
      <c r="D38" s="247"/>
      <c r="E38" s="247"/>
      <c r="F38" s="247"/>
      <c r="G38" s="247"/>
      <c r="H38" s="247"/>
      <c r="I38" s="10"/>
      <c r="J38" s="10"/>
      <c r="K38" s="10"/>
      <c r="L38" s="10"/>
    </row>
    <row r="39" spans="1:14" ht="15">
      <c r="A39" s="77"/>
      <c r="B39" s="103"/>
      <c r="C39" s="103"/>
      <c r="D39" s="10"/>
      <c r="E39" s="10"/>
      <c r="F39" s="10"/>
      <c r="G39" s="10"/>
      <c r="H39" s="10"/>
      <c r="I39" s="77"/>
      <c r="J39" s="359"/>
      <c r="K39" s="360"/>
      <c r="L39" s="360"/>
      <c r="M39" s="53"/>
      <c r="N39" s="10"/>
    </row>
    <row r="40" spans="1:14" ht="15">
      <c r="A40" s="41"/>
      <c r="B40" s="77"/>
      <c r="C40" s="77"/>
      <c r="D40" s="77"/>
      <c r="E40" s="77"/>
      <c r="F40" s="77"/>
      <c r="G40" s="77"/>
      <c r="H40" s="77"/>
      <c r="I40" s="41"/>
      <c r="J40" s="41"/>
      <c r="K40" s="105"/>
      <c r="L40" s="105"/>
      <c r="M40" s="10"/>
      <c r="N40" s="10"/>
    </row>
    <row r="41" spans="1:12" ht="15">
      <c r="A41" s="41"/>
      <c r="B41" s="41"/>
      <c r="C41" s="104"/>
      <c r="D41" s="41"/>
      <c r="E41" s="41"/>
      <c r="F41" s="41"/>
      <c r="G41" s="41"/>
      <c r="H41" s="41"/>
      <c r="I41" s="86"/>
      <c r="J41" s="86"/>
      <c r="K41" s="86"/>
      <c r="L41" s="86"/>
    </row>
    <row r="42" spans="1:12" ht="15">
      <c r="A42" s="41"/>
      <c r="B42" s="77"/>
      <c r="C42" s="41"/>
      <c r="D42" s="86"/>
      <c r="E42" s="86"/>
      <c r="F42" s="86"/>
      <c r="G42" s="86"/>
      <c r="H42" s="86"/>
      <c r="I42" s="86"/>
      <c r="J42" s="86"/>
      <c r="K42" s="86"/>
      <c r="L42" s="86"/>
    </row>
    <row r="43" spans="1:12" ht="15">
      <c r="A43" s="41"/>
      <c r="B43" s="77"/>
      <c r="C43" s="41"/>
      <c r="D43" s="86"/>
      <c r="E43" s="86"/>
      <c r="F43" s="86"/>
      <c r="G43" s="86"/>
      <c r="H43" s="86"/>
      <c r="I43" s="86"/>
      <c r="J43" s="86"/>
      <c r="K43" s="86"/>
      <c r="L43" s="86"/>
    </row>
    <row r="44" spans="1:12" ht="15">
      <c r="A44" s="41"/>
      <c r="B44" s="77"/>
      <c r="C44" s="41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5">
      <c r="A45" s="41"/>
      <c r="B45" s="77"/>
      <c r="C45" s="41"/>
      <c r="D45" s="86"/>
      <c r="E45" s="86"/>
      <c r="F45" s="86"/>
      <c r="G45" s="86"/>
      <c r="H45" s="86"/>
      <c r="I45" s="86"/>
      <c r="J45" s="86"/>
      <c r="K45" s="86"/>
      <c r="L45" s="86"/>
    </row>
    <row r="46" spans="1:12" ht="15">
      <c r="A46" s="41"/>
      <c r="B46" s="77"/>
      <c r="C46" s="41"/>
      <c r="D46" s="86"/>
      <c r="E46" s="86"/>
      <c r="F46" s="86"/>
      <c r="G46" s="86"/>
      <c r="H46" s="86"/>
      <c r="I46" s="86"/>
      <c r="J46" s="86"/>
      <c r="K46" s="86"/>
      <c r="L46" s="86"/>
    </row>
    <row r="47" spans="1:12" ht="15">
      <c r="A47" s="41"/>
      <c r="B47" s="77"/>
      <c r="C47" s="41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15">
      <c r="A48" s="41"/>
      <c r="B48" s="77"/>
      <c r="C48" s="79"/>
      <c r="D48" s="86"/>
      <c r="E48" s="86"/>
      <c r="F48" s="86"/>
      <c r="G48" s="86"/>
      <c r="H48" s="86"/>
      <c r="I48" s="84"/>
      <c r="J48" s="84"/>
      <c r="K48" s="84"/>
      <c r="L48" s="84"/>
    </row>
    <row r="49" spans="1:12" ht="15">
      <c r="A49" s="77"/>
      <c r="B49" s="106"/>
      <c r="C49" s="107"/>
      <c r="D49" s="84"/>
      <c r="E49" s="84"/>
      <c r="F49" s="84"/>
      <c r="G49" s="84"/>
      <c r="H49" s="84"/>
      <c r="I49" s="77"/>
      <c r="J49" s="77"/>
      <c r="K49" s="10"/>
      <c r="L49" s="10"/>
    </row>
    <row r="50" spans="1:12" ht="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10"/>
      <c r="L50" s="10"/>
    </row>
    <row r="51" spans="1:12" ht="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10"/>
      <c r="L51" s="10"/>
    </row>
    <row r="52" spans="2:8" ht="15">
      <c r="B52" s="77"/>
      <c r="C52" s="77"/>
      <c r="D52" s="77"/>
      <c r="E52" s="77"/>
      <c r="F52" s="77"/>
      <c r="G52" s="77"/>
      <c r="H52" s="77"/>
    </row>
  </sheetData>
  <sheetProtection/>
  <mergeCells count="96">
    <mergeCell ref="M2:O2"/>
    <mergeCell ref="Z4:AA4"/>
    <mergeCell ref="R2:Y2"/>
    <mergeCell ref="B2:I2"/>
    <mergeCell ref="G4:H4"/>
    <mergeCell ref="K4:L4"/>
    <mergeCell ref="J1:L3"/>
    <mergeCell ref="P1:Q3"/>
    <mergeCell ref="Z1:AA3"/>
    <mergeCell ref="G23:H23"/>
    <mergeCell ref="G16:H16"/>
    <mergeCell ref="G20:H20"/>
    <mergeCell ref="G21:H21"/>
    <mergeCell ref="B6:F6"/>
    <mergeCell ref="B14:F14"/>
    <mergeCell ref="G14:H14"/>
    <mergeCell ref="G12:H12"/>
    <mergeCell ref="G10:H10"/>
    <mergeCell ref="G6:H6"/>
    <mergeCell ref="G7:H7"/>
    <mergeCell ref="B16:D16"/>
    <mergeCell ref="B17:D17"/>
    <mergeCell ref="G17:H17"/>
    <mergeCell ref="B20:D20"/>
    <mergeCell ref="B21:D21"/>
    <mergeCell ref="K27:L27"/>
    <mergeCell ref="K28:L28"/>
    <mergeCell ref="B23:D23"/>
    <mergeCell ref="I27:J27"/>
    <mergeCell ref="K30:L30"/>
    <mergeCell ref="B30:D30"/>
    <mergeCell ref="B28:D28"/>
    <mergeCell ref="B26:D26"/>
    <mergeCell ref="I30:J30"/>
    <mergeCell ref="G30:H30"/>
    <mergeCell ref="K29:L29"/>
    <mergeCell ref="I28:J28"/>
    <mergeCell ref="B29:D29"/>
    <mergeCell ref="G28:H28"/>
    <mergeCell ref="G29:H29"/>
    <mergeCell ref="I29:J29"/>
    <mergeCell ref="J39:L39"/>
    <mergeCell ref="I31:J31"/>
    <mergeCell ref="B33:D33"/>
    <mergeCell ref="J36:L36"/>
    <mergeCell ref="B34:D34"/>
    <mergeCell ref="K31:L31"/>
    <mergeCell ref="I33:J33"/>
    <mergeCell ref="B32:D32"/>
    <mergeCell ref="I32:J32"/>
    <mergeCell ref="G33:H33"/>
    <mergeCell ref="G34:H34"/>
    <mergeCell ref="K32:L32"/>
    <mergeCell ref="K33:L33"/>
    <mergeCell ref="G32:H32"/>
    <mergeCell ref="G31:H31"/>
    <mergeCell ref="B31:D31"/>
    <mergeCell ref="B10:D10"/>
    <mergeCell ref="I10:L10"/>
    <mergeCell ref="B12:D12"/>
    <mergeCell ref="B5:F5"/>
    <mergeCell ref="G5:H5"/>
    <mergeCell ref="A9:L9"/>
    <mergeCell ref="A11:L11"/>
    <mergeCell ref="G8:H8"/>
    <mergeCell ref="I8:L8"/>
    <mergeCell ref="B8:D8"/>
    <mergeCell ref="B7:D7"/>
    <mergeCell ref="E7:F7"/>
    <mergeCell ref="I5:L5"/>
    <mergeCell ref="I6:L6"/>
    <mergeCell ref="I7:L7"/>
    <mergeCell ref="I24:L24"/>
    <mergeCell ref="A25:L25"/>
    <mergeCell ref="I26:L26"/>
    <mergeCell ref="B18:D18"/>
    <mergeCell ref="G18:H18"/>
    <mergeCell ref="I18:L18"/>
    <mergeCell ref="B24:D24"/>
    <mergeCell ref="G24:H24"/>
    <mergeCell ref="I19:L19"/>
    <mergeCell ref="I20:L20"/>
    <mergeCell ref="I21:L21"/>
    <mergeCell ref="I22:L22"/>
    <mergeCell ref="I23:L23"/>
    <mergeCell ref="B22:D22"/>
    <mergeCell ref="G26:H26"/>
    <mergeCell ref="G22:H22"/>
    <mergeCell ref="B19:D19"/>
    <mergeCell ref="G19:H19"/>
    <mergeCell ref="I12:L12"/>
    <mergeCell ref="I16:L16"/>
    <mergeCell ref="I17:L17"/>
    <mergeCell ref="I14:L14"/>
    <mergeCell ref="A15:L15"/>
    <mergeCell ref="A13:L13"/>
  </mergeCells>
  <printOptions/>
  <pageMargins left="0.3937007874015748" right="0.44" top="0.52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R44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00390625" defaultRowHeight="15"/>
  <cols>
    <col min="1" max="1" width="6.57421875" style="7" customWidth="1"/>
    <col min="2" max="2" width="39.421875" style="7" customWidth="1"/>
    <col min="3" max="3" width="9.7109375" style="7" customWidth="1"/>
    <col min="4" max="4" width="10.8515625" style="7" customWidth="1"/>
    <col min="5" max="6" width="11.57421875" style="7" customWidth="1"/>
    <col min="7" max="7" width="9.00390625" style="7" customWidth="1"/>
    <col min="8" max="8" width="42.28125" style="7" customWidth="1"/>
    <col min="9" max="9" width="10.140625" style="7" customWidth="1"/>
    <col min="10" max="10" width="9.7109375" style="7" customWidth="1"/>
    <col min="11" max="11" width="10.140625" style="7" customWidth="1"/>
    <col min="12" max="12" width="10.28125" style="7" customWidth="1"/>
    <col min="13" max="13" width="4.57421875" style="7" customWidth="1"/>
    <col min="14" max="14" width="46.00390625" style="7" customWidth="1"/>
    <col min="15" max="15" width="9.7109375" style="7" customWidth="1"/>
    <col min="16" max="16" width="10.140625" style="7" customWidth="1"/>
    <col min="17" max="17" width="9.28125" style="7" customWidth="1"/>
    <col min="18" max="18" width="17.7109375" style="7" customWidth="1"/>
    <col min="19" max="16384" width="9.00390625" style="7" customWidth="1"/>
  </cols>
  <sheetData>
    <row r="2" spans="1:18" ht="15">
      <c r="A2"/>
      <c r="B2" s="2"/>
      <c r="C2" s="380"/>
      <c r="D2" s="381"/>
      <c r="E2" s="306" t="s">
        <v>380</v>
      </c>
      <c r="F2" s="307"/>
      <c r="H2" s="6"/>
      <c r="I2" s="13"/>
      <c r="J2" s="306" t="s">
        <v>381</v>
      </c>
      <c r="K2" s="307"/>
      <c r="L2" s="307"/>
      <c r="Q2" s="306" t="s">
        <v>382</v>
      </c>
      <c r="R2" s="307"/>
    </row>
    <row r="3" spans="1:18" ht="27.75" customHeight="1">
      <c r="A3" s="379" t="s">
        <v>253</v>
      </c>
      <c r="B3" s="379"/>
      <c r="C3" s="379"/>
      <c r="E3" s="307"/>
      <c r="F3" s="307"/>
      <c r="G3" s="378" t="s">
        <v>254</v>
      </c>
      <c r="H3" s="378"/>
      <c r="I3" s="378"/>
      <c r="J3" s="307"/>
      <c r="K3" s="307"/>
      <c r="L3" s="307"/>
      <c r="M3" s="155" t="s">
        <v>255</v>
      </c>
      <c r="N3" s="155"/>
      <c r="O3" s="155"/>
      <c r="P3" s="155"/>
      <c r="Q3" s="307"/>
      <c r="R3" s="307"/>
    </row>
    <row r="4" spans="1:18" ht="15">
      <c r="A4"/>
      <c r="B4"/>
      <c r="C4" s="4"/>
      <c r="D4" s="19"/>
      <c r="E4" s="307"/>
      <c r="F4" s="307"/>
      <c r="G4" s="5"/>
      <c r="H4" s="5"/>
      <c r="I4" s="5"/>
      <c r="J4" s="307"/>
      <c r="K4" s="307"/>
      <c r="L4" s="307"/>
      <c r="Q4" s="307"/>
      <c r="R4" s="307"/>
    </row>
    <row r="5" spans="1:18" ht="15">
      <c r="A5" s="41"/>
      <c r="B5" s="41"/>
      <c r="C5" s="104"/>
      <c r="D5" s="82"/>
      <c r="E5" s="312" t="s">
        <v>39</v>
      </c>
      <c r="F5" s="313"/>
      <c r="G5" s="14"/>
      <c r="H5" s="14"/>
      <c r="I5" s="13"/>
      <c r="J5" s="134"/>
      <c r="K5" s="312" t="s">
        <v>39</v>
      </c>
      <c r="L5" s="312"/>
      <c r="Q5" s="312" t="s">
        <v>39</v>
      </c>
      <c r="R5" s="312"/>
    </row>
    <row r="6" spans="1:18" ht="33.75">
      <c r="A6" s="243" t="s">
        <v>37</v>
      </c>
      <c r="B6" s="243" t="s">
        <v>38</v>
      </c>
      <c r="C6" s="244" t="s">
        <v>315</v>
      </c>
      <c r="D6" s="244" t="s">
        <v>316</v>
      </c>
      <c r="E6" s="243" t="s">
        <v>317</v>
      </c>
      <c r="F6" s="244" t="s">
        <v>0</v>
      </c>
      <c r="G6" s="243" t="s">
        <v>37</v>
      </c>
      <c r="H6" s="243" t="s">
        <v>38</v>
      </c>
      <c r="I6" s="244" t="s">
        <v>315</v>
      </c>
      <c r="J6" s="244" t="s">
        <v>316</v>
      </c>
      <c r="K6" s="243" t="s">
        <v>317</v>
      </c>
      <c r="L6" s="261" t="s">
        <v>0</v>
      </c>
      <c r="M6" s="131" t="s">
        <v>37</v>
      </c>
      <c r="N6" s="131" t="s">
        <v>38</v>
      </c>
      <c r="O6" s="47" t="s">
        <v>60</v>
      </c>
      <c r="P6" s="47" t="s">
        <v>226</v>
      </c>
      <c r="Q6" s="133" t="s">
        <v>61</v>
      </c>
      <c r="R6" s="92" t="s">
        <v>58</v>
      </c>
    </row>
    <row r="7" spans="1:18" ht="23.25">
      <c r="A7" s="95" t="s">
        <v>18</v>
      </c>
      <c r="B7" s="58" t="s">
        <v>224</v>
      </c>
      <c r="C7" s="237">
        <v>200000</v>
      </c>
      <c r="D7" s="60">
        <v>0</v>
      </c>
      <c r="E7" s="60">
        <v>0</v>
      </c>
      <c r="F7" s="201">
        <f>C7+D7+E7</f>
        <v>200000</v>
      </c>
      <c r="G7" s="176" t="s">
        <v>18</v>
      </c>
      <c r="H7" s="56" t="s">
        <v>348</v>
      </c>
      <c r="I7" s="268">
        <v>0</v>
      </c>
      <c r="J7" s="264">
        <v>0</v>
      </c>
      <c r="K7" s="264">
        <v>0</v>
      </c>
      <c r="L7" s="264">
        <v>0</v>
      </c>
      <c r="M7" s="62" t="s">
        <v>18</v>
      </c>
      <c r="N7" s="239" t="s">
        <v>262</v>
      </c>
      <c r="O7" s="46">
        <f>O8+O9+O10+O11+O12</f>
        <v>3406</v>
      </c>
      <c r="P7" s="46">
        <f>P8+P9+P10+P11+P12</f>
        <v>637</v>
      </c>
      <c r="Q7" s="46">
        <f>Q8+Q9+Q10+Q11+Q12</f>
        <v>2769</v>
      </c>
      <c r="R7" s="92"/>
    </row>
    <row r="8" spans="1:18" ht="22.5">
      <c r="A8" s="95" t="s">
        <v>19</v>
      </c>
      <c r="B8" s="58" t="s">
        <v>225</v>
      </c>
      <c r="C8" s="60">
        <v>1272</v>
      </c>
      <c r="D8" s="60">
        <v>0</v>
      </c>
      <c r="E8" s="60">
        <v>0</v>
      </c>
      <c r="F8" s="201">
        <f>C8+D8+E8</f>
        <v>1272</v>
      </c>
      <c r="G8" s="62" t="s">
        <v>73</v>
      </c>
      <c r="H8" s="262" t="s">
        <v>350</v>
      </c>
      <c r="I8" s="290">
        <v>0</v>
      </c>
      <c r="J8" s="270">
        <v>0</v>
      </c>
      <c r="K8" s="270">
        <v>0</v>
      </c>
      <c r="L8" s="264">
        <v>0</v>
      </c>
      <c r="M8" s="62" t="s">
        <v>73</v>
      </c>
      <c r="N8" s="92" t="s">
        <v>263</v>
      </c>
      <c r="O8" s="45">
        <f>P8+Q8</f>
        <v>680</v>
      </c>
      <c r="P8" s="45">
        <v>68</v>
      </c>
      <c r="Q8" s="45">
        <v>612</v>
      </c>
      <c r="R8" s="92" t="s">
        <v>264</v>
      </c>
    </row>
    <row r="9" spans="1:18" ht="22.5">
      <c r="A9" s="95" t="s">
        <v>20</v>
      </c>
      <c r="B9" s="58" t="s">
        <v>41</v>
      </c>
      <c r="C9" s="237">
        <v>0</v>
      </c>
      <c r="D9" s="237">
        <v>1600</v>
      </c>
      <c r="E9" s="237">
        <v>0</v>
      </c>
      <c r="F9" s="201">
        <f>C9+D9+E9</f>
        <v>1600</v>
      </c>
      <c r="G9" s="62" t="s">
        <v>74</v>
      </c>
      <c r="H9" s="262" t="s">
        <v>349</v>
      </c>
      <c r="I9" s="290">
        <v>0</v>
      </c>
      <c r="J9" s="270">
        <v>0</v>
      </c>
      <c r="K9" s="270">
        <v>0</v>
      </c>
      <c r="L9" s="264">
        <v>0</v>
      </c>
      <c r="M9" s="62" t="s">
        <v>74</v>
      </c>
      <c r="N9" s="92" t="s">
        <v>265</v>
      </c>
      <c r="O9" s="45">
        <f>P9+Q9</f>
        <v>111</v>
      </c>
      <c r="P9" s="45">
        <v>111</v>
      </c>
      <c r="Q9" s="45">
        <v>0</v>
      </c>
      <c r="R9" s="92"/>
    </row>
    <row r="10" spans="1:18" ht="22.5">
      <c r="A10" s="95" t="s">
        <v>21</v>
      </c>
      <c r="B10" s="260" t="s">
        <v>223</v>
      </c>
      <c r="C10" s="237">
        <v>0</v>
      </c>
      <c r="D10" s="237">
        <v>100</v>
      </c>
      <c r="E10" s="237">
        <v>0</v>
      </c>
      <c r="F10" s="201">
        <f aca="true" t="shared" si="0" ref="F10:F16">C10+D10+E10</f>
        <v>100</v>
      </c>
      <c r="G10" s="62" t="s">
        <v>75</v>
      </c>
      <c r="H10" s="262" t="s">
        <v>351</v>
      </c>
      <c r="I10" s="290">
        <v>0</v>
      </c>
      <c r="J10" s="270">
        <v>0</v>
      </c>
      <c r="K10" s="270">
        <v>0</v>
      </c>
      <c r="L10" s="264">
        <v>0</v>
      </c>
      <c r="M10" s="62" t="s">
        <v>75</v>
      </c>
      <c r="N10" s="92" t="s">
        <v>266</v>
      </c>
      <c r="O10" s="45">
        <f>P10+Q10</f>
        <v>1530</v>
      </c>
      <c r="P10" s="45">
        <v>153</v>
      </c>
      <c r="Q10" s="45">
        <v>1377</v>
      </c>
      <c r="R10" s="92" t="s">
        <v>264</v>
      </c>
    </row>
    <row r="11" spans="1:18" ht="22.5">
      <c r="A11" s="95" t="s">
        <v>22</v>
      </c>
      <c r="B11" s="58" t="s">
        <v>323</v>
      </c>
      <c r="C11" s="237">
        <v>0</v>
      </c>
      <c r="D11" s="237">
        <v>100</v>
      </c>
      <c r="E11" s="237">
        <v>0</v>
      </c>
      <c r="F11" s="201">
        <f t="shared" si="0"/>
        <v>100</v>
      </c>
      <c r="G11" s="62" t="s">
        <v>76</v>
      </c>
      <c r="H11" s="262" t="s">
        <v>352</v>
      </c>
      <c r="I11" s="290">
        <v>0</v>
      </c>
      <c r="J11" s="270">
        <v>0</v>
      </c>
      <c r="K11" s="270">
        <v>0</v>
      </c>
      <c r="L11" s="264">
        <v>0</v>
      </c>
      <c r="M11" s="62" t="s">
        <v>76</v>
      </c>
      <c r="N11" s="70" t="s">
        <v>267</v>
      </c>
      <c r="O11" s="45">
        <f>P11+Q11</f>
        <v>975</v>
      </c>
      <c r="P11" s="92">
        <v>195</v>
      </c>
      <c r="Q11" s="92">
        <v>780</v>
      </c>
      <c r="R11" s="92" t="s">
        <v>268</v>
      </c>
    </row>
    <row r="12" spans="1:18" ht="22.5">
      <c r="A12" s="95" t="s">
        <v>23</v>
      </c>
      <c r="B12" s="58" t="s">
        <v>324</v>
      </c>
      <c r="C12" s="237">
        <v>0</v>
      </c>
      <c r="D12" s="237">
        <v>10</v>
      </c>
      <c r="E12" s="237">
        <v>0</v>
      </c>
      <c r="F12" s="201">
        <f t="shared" si="0"/>
        <v>10</v>
      </c>
      <c r="G12" s="176" t="s">
        <v>19</v>
      </c>
      <c r="H12" s="277" t="s">
        <v>71</v>
      </c>
      <c r="I12" s="268">
        <f>I13+I14+I15</f>
        <v>309444</v>
      </c>
      <c r="J12" s="264">
        <v>0</v>
      </c>
      <c r="K12" s="264">
        <v>0</v>
      </c>
      <c r="L12" s="264">
        <v>309444</v>
      </c>
      <c r="M12" s="62" t="s">
        <v>77</v>
      </c>
      <c r="N12" s="92" t="s">
        <v>269</v>
      </c>
      <c r="O12" s="45">
        <f>P12+Q12</f>
        <v>110</v>
      </c>
      <c r="P12" s="92">
        <v>110</v>
      </c>
      <c r="Q12" s="92">
        <v>0</v>
      </c>
      <c r="R12" s="92"/>
    </row>
    <row r="13" spans="1:18" ht="23.25">
      <c r="A13" s="291" t="s">
        <v>24</v>
      </c>
      <c r="B13" s="58" t="s">
        <v>325</v>
      </c>
      <c r="C13" s="237">
        <v>0</v>
      </c>
      <c r="D13" s="237">
        <v>2000</v>
      </c>
      <c r="E13" s="60">
        <v>0</v>
      </c>
      <c r="F13" s="201">
        <f t="shared" si="0"/>
        <v>2000</v>
      </c>
      <c r="G13" s="62" t="s">
        <v>68</v>
      </c>
      <c r="H13" s="262" t="s">
        <v>328</v>
      </c>
      <c r="I13" s="267">
        <v>1078</v>
      </c>
      <c r="J13" s="270">
        <v>0</v>
      </c>
      <c r="K13" s="270">
        <v>0</v>
      </c>
      <c r="L13" s="264">
        <v>1078</v>
      </c>
      <c r="M13" s="62" t="s">
        <v>19</v>
      </c>
      <c r="N13" s="239" t="s">
        <v>270</v>
      </c>
      <c r="O13" s="46">
        <f>O14+O15+O16+O17</f>
        <v>3671</v>
      </c>
      <c r="P13" s="46">
        <f>P14+P15+P16+P17</f>
        <v>3043</v>
      </c>
      <c r="Q13" s="46">
        <f>Q14+Q15+Q16+Q17</f>
        <v>628</v>
      </c>
      <c r="R13" s="92"/>
    </row>
    <row r="14" spans="1:18" ht="12.75">
      <c r="A14" s="291" t="s">
        <v>25</v>
      </c>
      <c r="B14" s="58" t="s">
        <v>342</v>
      </c>
      <c r="C14" s="250"/>
      <c r="D14" s="250">
        <v>3000</v>
      </c>
      <c r="E14" s="60"/>
      <c r="F14" s="201"/>
      <c r="G14" s="62" t="s">
        <v>69</v>
      </c>
      <c r="H14" s="26" t="s">
        <v>72</v>
      </c>
      <c r="I14" s="267">
        <v>299208</v>
      </c>
      <c r="J14" s="270">
        <v>0</v>
      </c>
      <c r="K14" s="270">
        <v>0</v>
      </c>
      <c r="L14" s="264">
        <v>299208</v>
      </c>
      <c r="M14" s="62" t="s">
        <v>68</v>
      </c>
      <c r="N14" s="205" t="s">
        <v>271</v>
      </c>
      <c r="O14" s="45">
        <v>698</v>
      </c>
      <c r="P14" s="92">
        <v>70</v>
      </c>
      <c r="Q14" s="92">
        <v>628</v>
      </c>
      <c r="R14" s="92" t="s">
        <v>264</v>
      </c>
    </row>
    <row r="15" spans="1:18" ht="12.75">
      <c r="A15" s="291" t="s">
        <v>26</v>
      </c>
      <c r="B15" s="58" t="s">
        <v>322</v>
      </c>
      <c r="C15" s="237">
        <v>0</v>
      </c>
      <c r="D15" s="237">
        <v>2500</v>
      </c>
      <c r="E15" s="60">
        <v>0</v>
      </c>
      <c r="F15" s="201">
        <f t="shared" si="0"/>
        <v>2500</v>
      </c>
      <c r="G15" s="62" t="s">
        <v>78</v>
      </c>
      <c r="H15" s="92" t="s">
        <v>227</v>
      </c>
      <c r="I15" s="267">
        <v>9158</v>
      </c>
      <c r="J15" s="270">
        <v>0</v>
      </c>
      <c r="K15" s="270">
        <v>0</v>
      </c>
      <c r="L15" s="264">
        <v>9158</v>
      </c>
      <c r="M15" s="62" t="s">
        <v>69</v>
      </c>
      <c r="N15" s="92" t="s">
        <v>272</v>
      </c>
      <c r="O15" s="45">
        <v>2823</v>
      </c>
      <c r="P15" s="92">
        <v>2823</v>
      </c>
      <c r="Q15" s="92">
        <v>0</v>
      </c>
      <c r="R15" s="92"/>
    </row>
    <row r="16" spans="1:18" ht="12.75">
      <c r="A16" s="291" t="s">
        <v>27</v>
      </c>
      <c r="B16" s="283" t="s">
        <v>0</v>
      </c>
      <c r="C16" s="201">
        <f>SUM(C7:C15)</f>
        <v>201272</v>
      </c>
      <c r="D16" s="201">
        <f>SUM(D7:D15)</f>
        <v>9310</v>
      </c>
      <c r="E16" s="201">
        <f>SUM(E7:E15)</f>
        <v>0</v>
      </c>
      <c r="F16" s="201">
        <f t="shared" si="0"/>
        <v>210582</v>
      </c>
      <c r="G16" s="176" t="s">
        <v>20</v>
      </c>
      <c r="H16" s="56" t="s">
        <v>3</v>
      </c>
      <c r="I16" s="268">
        <v>5025</v>
      </c>
      <c r="J16" s="264">
        <v>0</v>
      </c>
      <c r="K16" s="264">
        <v>0</v>
      </c>
      <c r="L16" s="264">
        <v>5025</v>
      </c>
      <c r="M16" s="62" t="s">
        <v>78</v>
      </c>
      <c r="N16" s="92" t="s">
        <v>273</v>
      </c>
      <c r="O16" s="45">
        <v>150</v>
      </c>
      <c r="P16" s="45">
        <v>150</v>
      </c>
      <c r="Q16" s="46">
        <v>0</v>
      </c>
      <c r="R16" s="92"/>
    </row>
    <row r="17" spans="2:18" ht="23.25">
      <c r="B17" s="259"/>
      <c r="C17" s="258"/>
      <c r="D17" s="82"/>
      <c r="E17" s="77"/>
      <c r="F17" s="77"/>
      <c r="G17" s="62" t="s">
        <v>70</v>
      </c>
      <c r="H17" s="207" t="s">
        <v>228</v>
      </c>
      <c r="I17" s="267">
        <v>5025</v>
      </c>
      <c r="J17" s="270">
        <v>0</v>
      </c>
      <c r="K17" s="270">
        <v>0</v>
      </c>
      <c r="L17" s="264">
        <v>5025</v>
      </c>
      <c r="M17" s="62" t="s">
        <v>274</v>
      </c>
      <c r="N17" s="133" t="s">
        <v>275</v>
      </c>
      <c r="O17" s="45"/>
      <c r="P17" s="45"/>
      <c r="Q17" s="45"/>
      <c r="R17" s="92"/>
    </row>
    <row r="18" spans="2:18" ht="15">
      <c r="B18" s="259"/>
      <c r="C18" s="258"/>
      <c r="D18" s="77"/>
      <c r="E18" s="108"/>
      <c r="F18" s="108"/>
      <c r="G18" s="271" t="s">
        <v>21</v>
      </c>
      <c r="H18" s="266" t="s">
        <v>0</v>
      </c>
      <c r="I18" s="268">
        <f>I7+I12+I16</f>
        <v>314469</v>
      </c>
      <c r="J18" s="264">
        <v>0</v>
      </c>
      <c r="K18" s="264">
        <v>0</v>
      </c>
      <c r="L18" s="264">
        <v>314469</v>
      </c>
      <c r="M18" s="176" t="s">
        <v>20</v>
      </c>
      <c r="N18" s="206" t="s">
        <v>276</v>
      </c>
      <c r="O18" s="46">
        <f>O19+O20+O21+O22</f>
        <v>12300</v>
      </c>
      <c r="P18" s="46">
        <f>P19+P20+P21+P22</f>
        <v>12300</v>
      </c>
      <c r="Q18" s="240"/>
      <c r="R18" s="92"/>
    </row>
    <row r="19" spans="2:18" ht="15">
      <c r="B19" s="259"/>
      <c r="C19" s="258"/>
      <c r="D19" s="77"/>
      <c r="E19" s="108"/>
      <c r="F19" s="108"/>
      <c r="M19" s="62" t="s">
        <v>70</v>
      </c>
      <c r="N19" s="92" t="s">
        <v>277</v>
      </c>
      <c r="O19" s="45">
        <v>2000</v>
      </c>
      <c r="P19" s="92">
        <v>2000</v>
      </c>
      <c r="Q19" s="92"/>
      <c r="R19" s="92"/>
    </row>
    <row r="20" spans="2:18" ht="15">
      <c r="B20" s="259"/>
      <c r="C20" s="258"/>
      <c r="D20" s="77"/>
      <c r="E20" s="108"/>
      <c r="F20" s="108"/>
      <c r="M20" s="62" t="s">
        <v>278</v>
      </c>
      <c r="N20" s="92" t="s">
        <v>279</v>
      </c>
      <c r="O20" s="45">
        <v>8000</v>
      </c>
      <c r="P20" s="45">
        <v>8000</v>
      </c>
      <c r="Q20" s="45"/>
      <c r="R20" s="92"/>
    </row>
    <row r="21" spans="2:18" ht="15">
      <c r="B21" s="259"/>
      <c r="C21" s="258"/>
      <c r="D21" s="77"/>
      <c r="E21" s="108"/>
      <c r="F21" s="108"/>
      <c r="M21" s="62" t="s">
        <v>280</v>
      </c>
      <c r="N21" s="92" t="s">
        <v>281</v>
      </c>
      <c r="O21" s="45">
        <v>0</v>
      </c>
      <c r="P21" s="92">
        <v>0</v>
      </c>
      <c r="Q21" s="92"/>
      <c r="R21" s="92"/>
    </row>
    <row r="22" spans="2:18" ht="15">
      <c r="B22" s="259"/>
      <c r="C22" s="258"/>
      <c r="D22" s="77"/>
      <c r="E22" s="108"/>
      <c r="F22" s="108"/>
      <c r="M22" s="62" t="s">
        <v>282</v>
      </c>
      <c r="N22" s="92" t="s">
        <v>283</v>
      </c>
      <c r="O22" s="45">
        <v>2300</v>
      </c>
      <c r="P22" s="92">
        <v>2300</v>
      </c>
      <c r="Q22" s="92"/>
      <c r="R22" s="92"/>
    </row>
    <row r="23" spans="2:18" ht="15">
      <c r="B23" s="259"/>
      <c r="C23" s="258"/>
      <c r="D23" s="77"/>
      <c r="E23" s="108"/>
      <c r="F23" s="108"/>
      <c r="M23" s="176" t="s">
        <v>21</v>
      </c>
      <c r="N23" s="206" t="s">
        <v>284</v>
      </c>
      <c r="O23" s="46">
        <f>O24+O25+O26</f>
        <v>13400</v>
      </c>
      <c r="P23" s="46">
        <f>P24+P25+P26</f>
        <v>13400</v>
      </c>
      <c r="Q23" s="46">
        <v>0</v>
      </c>
      <c r="R23" s="45"/>
    </row>
    <row r="24" spans="2:18" ht="34.5">
      <c r="B24" s="259"/>
      <c r="C24" s="258"/>
      <c r="D24" s="77"/>
      <c r="E24" s="108"/>
      <c r="F24" s="108"/>
      <c r="M24" s="62" t="s">
        <v>285</v>
      </c>
      <c r="N24" s="133" t="s">
        <v>286</v>
      </c>
      <c r="O24" s="45">
        <v>11900</v>
      </c>
      <c r="P24" s="92">
        <v>11900</v>
      </c>
      <c r="Q24" s="92"/>
      <c r="R24" s="92"/>
    </row>
    <row r="25" spans="1:18" ht="12.75">
      <c r="A25" s="203"/>
      <c r="B25" s="82"/>
      <c r="C25" s="202"/>
      <c r="D25" s="77"/>
      <c r="E25" s="108"/>
      <c r="F25" s="108"/>
      <c r="M25" s="62" t="s">
        <v>287</v>
      </c>
      <c r="N25" s="92" t="s">
        <v>288</v>
      </c>
      <c r="O25" s="45">
        <v>500</v>
      </c>
      <c r="P25" s="92">
        <v>500</v>
      </c>
      <c r="Q25" s="92"/>
      <c r="R25" s="92"/>
    </row>
    <row r="26" spans="1:18" ht="12.75">
      <c r="A26" s="203"/>
      <c r="B26" s="82"/>
      <c r="C26" s="202"/>
      <c r="D26" s="77"/>
      <c r="E26" s="108"/>
      <c r="F26" s="108"/>
      <c r="M26" s="62" t="s">
        <v>289</v>
      </c>
      <c r="N26" s="92" t="s">
        <v>290</v>
      </c>
      <c r="O26" s="45">
        <v>1000</v>
      </c>
      <c r="P26" s="92">
        <v>1000</v>
      </c>
      <c r="Q26" s="92"/>
      <c r="R26" s="92"/>
    </row>
    <row r="27" spans="1:18" ht="12.75">
      <c r="A27" s="203"/>
      <c r="B27" s="82"/>
      <c r="C27" s="202"/>
      <c r="D27" s="77"/>
      <c r="E27" s="108"/>
      <c r="F27" s="108"/>
      <c r="M27" s="69" t="s">
        <v>22</v>
      </c>
      <c r="N27" s="206" t="s">
        <v>291</v>
      </c>
      <c r="O27" s="206">
        <f>O28+O29+O30</f>
        <v>620</v>
      </c>
      <c r="P27" s="206">
        <f>P28+P29+P30</f>
        <v>620</v>
      </c>
      <c r="Q27" s="54">
        <v>0</v>
      </c>
      <c r="R27" s="54"/>
    </row>
    <row r="28" spans="1:18" ht="12.75">
      <c r="A28" s="41"/>
      <c r="B28" s="77"/>
      <c r="C28" s="111"/>
      <c r="D28" s="77"/>
      <c r="E28" s="77"/>
      <c r="F28" s="77"/>
      <c r="M28" s="62" t="s">
        <v>292</v>
      </c>
      <c r="N28" s="92" t="s">
        <v>293</v>
      </c>
      <c r="O28" s="92">
        <v>540</v>
      </c>
      <c r="P28" s="92">
        <v>540</v>
      </c>
      <c r="Q28" s="54"/>
      <c r="R28" s="54"/>
    </row>
    <row r="29" spans="1:18" ht="12.75">
      <c r="A29" s="41"/>
      <c r="B29" s="77"/>
      <c r="C29" s="111"/>
      <c r="D29" s="77"/>
      <c r="E29" s="77"/>
      <c r="F29" s="77"/>
      <c r="M29" s="62" t="s">
        <v>294</v>
      </c>
      <c r="N29" s="92" t="s">
        <v>295</v>
      </c>
      <c r="O29" s="92">
        <v>20</v>
      </c>
      <c r="P29" s="92">
        <v>20</v>
      </c>
      <c r="Q29" s="54"/>
      <c r="R29" s="54"/>
    </row>
    <row r="30" spans="1:18" ht="12.75">
      <c r="A30" s="41"/>
      <c r="B30" s="77"/>
      <c r="C30" s="111"/>
      <c r="D30" s="77"/>
      <c r="E30" s="77"/>
      <c r="F30" s="77"/>
      <c r="M30" s="62" t="s">
        <v>296</v>
      </c>
      <c r="N30" s="92" t="s">
        <v>297</v>
      </c>
      <c r="O30" s="92">
        <v>60</v>
      </c>
      <c r="P30" s="92">
        <v>60</v>
      </c>
      <c r="Q30" s="54"/>
      <c r="R30" s="54"/>
    </row>
    <row r="31" spans="1:18" ht="12.75">
      <c r="A31" s="41"/>
      <c r="B31" s="77"/>
      <c r="C31" s="111"/>
      <c r="D31" s="77"/>
      <c r="E31" s="77"/>
      <c r="F31" s="77"/>
      <c r="M31" s="241"/>
      <c r="N31" s="54"/>
      <c r="O31" s="54"/>
      <c r="P31" s="54"/>
      <c r="Q31" s="54"/>
      <c r="R31" s="54"/>
    </row>
    <row r="32" spans="1:18" ht="12.75">
      <c r="A32" s="41"/>
      <c r="B32" s="110"/>
      <c r="C32" s="111"/>
      <c r="D32" s="112"/>
      <c r="E32" s="111"/>
      <c r="F32" s="77"/>
      <c r="M32" s="54"/>
      <c r="N32" s="92" t="s">
        <v>298</v>
      </c>
      <c r="O32" s="94">
        <f>O7</f>
        <v>3406</v>
      </c>
      <c r="P32" s="94">
        <f>P7</f>
        <v>637</v>
      </c>
      <c r="Q32" s="94">
        <f>Q7</f>
        <v>2769</v>
      </c>
      <c r="R32" s="92"/>
    </row>
    <row r="33" spans="1:18" ht="12.75">
      <c r="A33" s="41"/>
      <c r="B33" s="113"/>
      <c r="C33" s="111"/>
      <c r="D33" s="77"/>
      <c r="E33" s="77"/>
      <c r="F33" s="77"/>
      <c r="M33" s="54"/>
      <c r="N33" s="92" t="s">
        <v>299</v>
      </c>
      <c r="O33" s="92">
        <f>O27</f>
        <v>620</v>
      </c>
      <c r="P33" s="92">
        <f>P27</f>
        <v>620</v>
      </c>
      <c r="Q33" s="92">
        <f>Q27</f>
        <v>0</v>
      </c>
      <c r="R33" s="92"/>
    </row>
    <row r="34" spans="1:18" ht="12.75">
      <c r="A34" s="41"/>
      <c r="B34" s="77"/>
      <c r="C34" s="111"/>
      <c r="D34" s="77"/>
      <c r="E34" s="77"/>
      <c r="F34" s="77"/>
      <c r="M34" s="54"/>
      <c r="N34" s="92" t="s">
        <v>300</v>
      </c>
      <c r="O34" s="24">
        <f>O32+O33</f>
        <v>4026</v>
      </c>
      <c r="P34" s="24">
        <f>P32+P33</f>
        <v>1257</v>
      </c>
      <c r="Q34" s="24">
        <f>Q32+Q33</f>
        <v>2769</v>
      </c>
      <c r="R34" s="92"/>
    </row>
    <row r="35" spans="1:18" ht="12.75">
      <c r="A35" s="41"/>
      <c r="B35" s="77"/>
      <c r="C35" s="111"/>
      <c r="D35" s="77"/>
      <c r="E35" s="77"/>
      <c r="F35" s="77"/>
      <c r="M35" s="54"/>
      <c r="N35" s="92" t="s">
        <v>301</v>
      </c>
      <c r="O35" s="94">
        <f>O13</f>
        <v>3671</v>
      </c>
      <c r="P35" s="94">
        <f>P13</f>
        <v>3043</v>
      </c>
      <c r="Q35" s="94">
        <f>Q13</f>
        <v>628</v>
      </c>
      <c r="R35" s="92"/>
    </row>
    <row r="36" spans="1:18" ht="12.75">
      <c r="A36" s="41"/>
      <c r="B36" s="77"/>
      <c r="C36" s="111"/>
      <c r="D36" s="77"/>
      <c r="E36" s="77"/>
      <c r="F36" s="77"/>
      <c r="M36" s="54"/>
      <c r="N36" s="92" t="s">
        <v>302</v>
      </c>
      <c r="O36" s="94">
        <f>O23+O18</f>
        <v>25700</v>
      </c>
      <c r="P36" s="94">
        <f>P23+P18</f>
        <v>25700</v>
      </c>
      <c r="Q36" s="94">
        <f>Q23+Q18</f>
        <v>0</v>
      </c>
      <c r="R36" s="92"/>
    </row>
    <row r="37" spans="1:18" ht="12.75">
      <c r="A37" s="41"/>
      <c r="B37" s="77"/>
      <c r="C37" s="111"/>
      <c r="D37" s="77"/>
      <c r="E37" s="77"/>
      <c r="F37" s="77"/>
      <c r="M37" s="54"/>
      <c r="N37" s="92" t="s">
        <v>303</v>
      </c>
      <c r="O37" s="24">
        <f>O35+O36</f>
        <v>29371</v>
      </c>
      <c r="P37" s="24">
        <f>P35+P36</f>
        <v>28743</v>
      </c>
      <c r="Q37" s="24">
        <f>Q35+Q36</f>
        <v>628</v>
      </c>
      <c r="R37" s="92"/>
    </row>
    <row r="38" spans="1:18" ht="12.75">
      <c r="A38" s="41"/>
      <c r="B38" s="106"/>
      <c r="C38" s="112"/>
      <c r="D38" s="112"/>
      <c r="E38" s="112"/>
      <c r="F38" s="77"/>
      <c r="M38" s="54"/>
      <c r="N38" s="54"/>
      <c r="O38" s="54"/>
      <c r="P38" s="54"/>
      <c r="Q38" s="54"/>
      <c r="R38" s="54"/>
    </row>
    <row r="39" spans="1:18" ht="15">
      <c r="A39" s="109"/>
      <c r="B39" s="109"/>
      <c r="C39" s="109"/>
      <c r="D39" s="108"/>
      <c r="E39" s="108"/>
      <c r="F39" s="108"/>
      <c r="M39" s="54"/>
      <c r="N39" s="92" t="s">
        <v>86</v>
      </c>
      <c r="O39" s="242">
        <f>O34+O37</f>
        <v>33397</v>
      </c>
      <c r="P39" s="242">
        <f>P34+P37</f>
        <v>30000</v>
      </c>
      <c r="Q39" s="242">
        <f>Q34+Q37</f>
        <v>3397</v>
      </c>
      <c r="R39" s="54"/>
    </row>
    <row r="40" spans="1:18" ht="12.75">
      <c r="A40" s="108"/>
      <c r="B40" s="108"/>
      <c r="C40" s="108"/>
      <c r="D40" s="108"/>
      <c r="E40" s="108"/>
      <c r="F40" s="108"/>
      <c r="M40" s="54"/>
      <c r="N40" s="54" t="s">
        <v>304</v>
      </c>
      <c r="O40" s="54"/>
      <c r="P40" s="54"/>
      <c r="Q40" s="242">
        <v>20900</v>
      </c>
      <c r="R40" s="54"/>
    </row>
    <row r="41" spans="13:18" ht="12.75">
      <c r="M41" s="54"/>
      <c r="N41" s="54" t="s">
        <v>305</v>
      </c>
      <c r="O41" s="54"/>
      <c r="P41" s="54"/>
      <c r="Q41" s="242">
        <v>3397</v>
      </c>
      <c r="R41" s="54"/>
    </row>
    <row r="42" spans="13:18" ht="12.75">
      <c r="M42" s="54"/>
      <c r="N42" s="54" t="s">
        <v>306</v>
      </c>
      <c r="O42" s="54"/>
      <c r="P42" s="242">
        <f>O39-Q40</f>
        <v>12497</v>
      </c>
      <c r="Q42" s="54"/>
      <c r="R42" s="54"/>
    </row>
    <row r="43" spans="13:18" ht="12.75">
      <c r="M43" s="54"/>
      <c r="N43" s="54" t="s">
        <v>307</v>
      </c>
      <c r="O43" s="54"/>
      <c r="P43" s="242">
        <f>P42-Q41</f>
        <v>9100</v>
      </c>
      <c r="Q43" s="54"/>
      <c r="R43" s="54"/>
    </row>
    <row r="44" spans="13:18" ht="12.75">
      <c r="M44" s="54"/>
      <c r="N44" s="54"/>
      <c r="O44" s="54"/>
      <c r="P44" s="54"/>
      <c r="Q44" s="54"/>
      <c r="R44" s="54"/>
    </row>
  </sheetData>
  <sheetProtection/>
  <mergeCells count="9">
    <mergeCell ref="A3:C3"/>
    <mergeCell ref="C2:D2"/>
    <mergeCell ref="G3:I3"/>
    <mergeCell ref="Q5:R5"/>
    <mergeCell ref="K5:L5"/>
    <mergeCell ref="E5:F5"/>
    <mergeCell ref="E2:F4"/>
    <mergeCell ref="J2:L4"/>
    <mergeCell ref="Q2:R4"/>
  </mergeCells>
  <printOptions/>
  <pageMargins left="0.36" right="0.56" top="0.57" bottom="0.7874015748031497" header="0.5118110236220472" footer="0.5118110236220472"/>
  <pageSetup horizontalDpi="600" verticalDpi="600" orientation="portrait" paperSize="9" scale="96" r:id="rId1"/>
  <colBreaks count="1" manualBreakCount="1">
    <brk id="12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33"/>
  <sheetViews>
    <sheetView zoomScalePageLayoutView="0" workbookViewId="0" topLeftCell="A1">
      <selection activeCell="D1" sqref="D1:F3"/>
    </sheetView>
  </sheetViews>
  <sheetFormatPr defaultColWidth="9.140625" defaultRowHeight="15"/>
  <cols>
    <col min="1" max="1" width="7.28125" style="15" customWidth="1"/>
    <col min="2" max="2" width="47.28125" style="15" customWidth="1"/>
    <col min="3" max="3" width="10.00390625" style="15" customWidth="1"/>
    <col min="4" max="4" width="10.421875" style="15" customWidth="1"/>
    <col min="5" max="5" width="9.00390625" style="15" customWidth="1"/>
    <col min="6" max="6" width="11.00390625" style="15" customWidth="1"/>
    <col min="7" max="16384" width="9.140625" style="15" customWidth="1"/>
  </cols>
  <sheetData>
    <row r="1" spans="1:6" ht="15">
      <c r="A1" s="14"/>
      <c r="B1" s="382" t="s">
        <v>256</v>
      </c>
      <c r="D1" s="306" t="s">
        <v>383</v>
      </c>
      <c r="E1" s="307"/>
      <c r="F1" s="307"/>
    </row>
    <row r="2" spans="1:6" ht="21.75" customHeight="1">
      <c r="A2" s="14"/>
      <c r="B2" s="383"/>
      <c r="C2" s="14"/>
      <c r="D2" s="307"/>
      <c r="E2" s="307"/>
      <c r="F2" s="307"/>
    </row>
    <row r="3" spans="1:6" ht="15" customHeight="1">
      <c r="A3" s="152"/>
      <c r="B3" s="152"/>
      <c r="C3" s="152"/>
      <c r="D3" s="307"/>
      <c r="E3" s="307"/>
      <c r="F3" s="307"/>
    </row>
    <row r="4" spans="1:5" ht="15">
      <c r="A4" s="5"/>
      <c r="B4" s="5"/>
      <c r="C4" s="5"/>
      <c r="D4" s="14"/>
      <c r="E4" s="14"/>
    </row>
    <row r="5" spans="1:5" ht="15">
      <c r="A5" s="14"/>
      <c r="B5" s="14"/>
      <c r="D5" s="14"/>
      <c r="E5" s="13"/>
    </row>
    <row r="6" spans="1:6" s="16" customFormat="1" ht="56.25" customHeight="1">
      <c r="A6" s="269" t="s">
        <v>37</v>
      </c>
      <c r="B6" s="269" t="s">
        <v>38</v>
      </c>
      <c r="C6" s="269" t="s">
        <v>308</v>
      </c>
      <c r="D6" s="269" t="s">
        <v>6</v>
      </c>
      <c r="E6" s="269" t="s">
        <v>7</v>
      </c>
      <c r="F6" s="269" t="s">
        <v>40</v>
      </c>
    </row>
    <row r="7" spans="1:6" ht="15">
      <c r="A7" s="263" t="s">
        <v>18</v>
      </c>
      <c r="B7" s="277" t="s">
        <v>79</v>
      </c>
      <c r="C7" s="268">
        <v>8</v>
      </c>
      <c r="D7" s="268">
        <v>7</v>
      </c>
      <c r="E7" s="268">
        <v>1</v>
      </c>
      <c r="F7" s="278">
        <v>7.5</v>
      </c>
    </row>
    <row r="8" spans="1:6" ht="15">
      <c r="A8" s="263"/>
      <c r="B8" s="272" t="s">
        <v>89</v>
      </c>
      <c r="C8" s="267">
        <v>1</v>
      </c>
      <c r="D8" s="267">
        <v>1</v>
      </c>
      <c r="E8" s="267">
        <v>0</v>
      </c>
      <c r="F8" s="274">
        <v>0</v>
      </c>
    </row>
    <row r="9" spans="1:6" ht="15">
      <c r="A9" s="263"/>
      <c r="B9" s="272" t="s">
        <v>88</v>
      </c>
      <c r="C9" s="267">
        <v>7</v>
      </c>
      <c r="D9" s="267">
        <v>7</v>
      </c>
      <c r="E9" s="267">
        <v>0</v>
      </c>
      <c r="F9" s="265">
        <v>7</v>
      </c>
    </row>
    <row r="10" spans="1:6" ht="15">
      <c r="A10" s="263"/>
      <c r="B10" s="272" t="s">
        <v>87</v>
      </c>
      <c r="C10" s="267">
        <v>1</v>
      </c>
      <c r="D10" s="267">
        <v>0</v>
      </c>
      <c r="E10" s="267">
        <v>1</v>
      </c>
      <c r="F10" s="265">
        <v>0.5</v>
      </c>
    </row>
    <row r="11" spans="1:6" ht="15">
      <c r="A11" s="263"/>
      <c r="B11" s="279" t="s">
        <v>326</v>
      </c>
      <c r="C11" s="280">
        <v>15</v>
      </c>
      <c r="D11" s="280">
        <v>0</v>
      </c>
      <c r="E11" s="280">
        <v>15</v>
      </c>
      <c r="F11" s="281">
        <v>0</v>
      </c>
    </row>
    <row r="12" spans="1:6" ht="15">
      <c r="A12" s="271" t="s">
        <v>19</v>
      </c>
      <c r="B12" s="277" t="s">
        <v>4</v>
      </c>
      <c r="C12" s="268">
        <v>62</v>
      </c>
      <c r="D12" s="268">
        <v>62</v>
      </c>
      <c r="E12" s="268">
        <v>3</v>
      </c>
      <c r="F12" s="268">
        <v>62</v>
      </c>
    </row>
    <row r="13" spans="1:6" ht="15">
      <c r="A13" s="273"/>
      <c r="B13" s="265" t="s">
        <v>5</v>
      </c>
      <c r="C13" s="267">
        <v>46</v>
      </c>
      <c r="D13" s="267">
        <v>46</v>
      </c>
      <c r="E13" s="267">
        <v>0</v>
      </c>
      <c r="F13" s="267">
        <v>46</v>
      </c>
    </row>
    <row r="14" spans="1:6" ht="15">
      <c r="A14" s="263"/>
      <c r="B14" s="265" t="s">
        <v>90</v>
      </c>
      <c r="C14" s="267">
        <v>14</v>
      </c>
      <c r="D14" s="265">
        <v>14</v>
      </c>
      <c r="E14" s="265">
        <v>0</v>
      </c>
      <c r="F14" s="265">
        <v>14</v>
      </c>
    </row>
    <row r="15" spans="1:6" ht="15">
      <c r="A15" s="263"/>
      <c r="B15" s="265" t="s">
        <v>59</v>
      </c>
      <c r="C15" s="267">
        <v>2</v>
      </c>
      <c r="D15" s="265">
        <v>2</v>
      </c>
      <c r="E15" s="265">
        <v>0</v>
      </c>
      <c r="F15" s="265">
        <v>2</v>
      </c>
    </row>
    <row r="16" spans="1:6" ht="15">
      <c r="A16" s="263"/>
      <c r="B16" s="265" t="s">
        <v>84</v>
      </c>
      <c r="C16" s="267">
        <v>3</v>
      </c>
      <c r="D16" s="265">
        <v>0</v>
      </c>
      <c r="E16" s="265">
        <v>3</v>
      </c>
      <c r="F16" s="265">
        <v>0</v>
      </c>
    </row>
    <row r="17" spans="1:6" ht="15">
      <c r="A17" s="271" t="s">
        <v>20</v>
      </c>
      <c r="B17" s="277" t="s">
        <v>81</v>
      </c>
      <c r="C17" s="268">
        <v>15</v>
      </c>
      <c r="D17" s="277">
        <v>13</v>
      </c>
      <c r="E17" s="277">
        <v>2</v>
      </c>
      <c r="F17" s="277">
        <v>14.5</v>
      </c>
    </row>
    <row r="18" spans="1:6" ht="15">
      <c r="A18" s="271" t="s">
        <v>21</v>
      </c>
      <c r="B18" s="277" t="s">
        <v>80</v>
      </c>
      <c r="C18" s="268">
        <v>35</v>
      </c>
      <c r="D18" s="277">
        <v>32</v>
      </c>
      <c r="E18" s="277">
        <v>3</v>
      </c>
      <c r="F18" s="277">
        <v>33.5</v>
      </c>
    </row>
    <row r="19" spans="1:6" ht="15">
      <c r="A19" s="271"/>
      <c r="B19" s="265" t="s">
        <v>84</v>
      </c>
      <c r="C19" s="267">
        <v>2</v>
      </c>
      <c r="D19" s="265">
        <v>0</v>
      </c>
      <c r="E19" s="265">
        <v>2</v>
      </c>
      <c r="F19" s="265">
        <v>0</v>
      </c>
    </row>
    <row r="20" spans="1:6" ht="15">
      <c r="A20" s="271" t="s">
        <v>22</v>
      </c>
      <c r="B20" s="277" t="s">
        <v>82</v>
      </c>
      <c r="C20" s="268">
        <v>30</v>
      </c>
      <c r="D20" s="277">
        <v>28</v>
      </c>
      <c r="E20" s="277">
        <v>2</v>
      </c>
      <c r="F20" s="277">
        <v>29</v>
      </c>
    </row>
    <row r="21" spans="1:6" ht="15">
      <c r="A21" s="271"/>
      <c r="B21" s="265" t="s">
        <v>84</v>
      </c>
      <c r="C21" s="267">
        <v>2</v>
      </c>
      <c r="D21" s="265">
        <v>0</v>
      </c>
      <c r="E21" s="265">
        <v>2</v>
      </c>
      <c r="F21" s="265">
        <v>0</v>
      </c>
    </row>
    <row r="22" spans="1:6" ht="15">
      <c r="A22" s="271" t="s">
        <v>23</v>
      </c>
      <c r="B22" s="277" t="s">
        <v>229</v>
      </c>
      <c r="C22" s="268">
        <v>5</v>
      </c>
      <c r="D22" s="277">
        <v>5</v>
      </c>
      <c r="E22" s="277">
        <v>0</v>
      </c>
      <c r="F22" s="277">
        <v>5</v>
      </c>
    </row>
    <row r="23" spans="1:6" ht="15">
      <c r="A23" s="271" t="s">
        <v>24</v>
      </c>
      <c r="B23" s="277" t="s">
        <v>83</v>
      </c>
      <c r="C23" s="268">
        <v>8</v>
      </c>
      <c r="D23" s="277">
        <v>6</v>
      </c>
      <c r="E23" s="277">
        <v>2</v>
      </c>
      <c r="F23" s="277">
        <v>7</v>
      </c>
    </row>
    <row r="24" spans="1:6" ht="15">
      <c r="A24" s="271">
        <v>8</v>
      </c>
      <c r="B24" s="277" t="s">
        <v>327</v>
      </c>
      <c r="C24" s="268">
        <v>13</v>
      </c>
      <c r="D24" s="277">
        <v>13</v>
      </c>
      <c r="E24" s="277">
        <v>0</v>
      </c>
      <c r="F24" s="277">
        <v>13</v>
      </c>
    </row>
    <row r="25" spans="1:6" ht="15">
      <c r="A25" s="263"/>
      <c r="B25" s="265"/>
      <c r="C25" s="267"/>
      <c r="D25" s="265"/>
      <c r="E25" s="265"/>
      <c r="F25" s="265"/>
    </row>
    <row r="26" spans="1:6" ht="15">
      <c r="A26" s="263"/>
      <c r="B26" s="266" t="s">
        <v>0</v>
      </c>
      <c r="C26" s="268">
        <v>176</v>
      </c>
      <c r="D26" s="268">
        <v>166</v>
      </c>
      <c r="E26" s="268">
        <v>13</v>
      </c>
      <c r="F26" s="278">
        <v>171.5</v>
      </c>
    </row>
    <row r="27" spans="1:6" ht="15">
      <c r="A27" s="275"/>
      <c r="B27" s="275"/>
      <c r="C27" s="275"/>
      <c r="D27" s="275"/>
      <c r="E27" s="275"/>
      <c r="F27" s="275"/>
    </row>
    <row r="28" spans="1:6" ht="15">
      <c r="A28" s="275"/>
      <c r="B28" s="276" t="s">
        <v>230</v>
      </c>
      <c r="C28" s="276"/>
      <c r="D28" s="276"/>
      <c r="E28" s="276"/>
      <c r="F28" s="276"/>
    </row>
    <row r="29" spans="1:6" ht="15">
      <c r="A29" s="114"/>
      <c r="B29" s="114"/>
      <c r="C29" s="114"/>
      <c r="D29" s="114"/>
      <c r="E29" s="114"/>
      <c r="F29" s="114"/>
    </row>
    <row r="30" spans="1:6" ht="15">
      <c r="A30" s="114"/>
      <c r="B30" s="114"/>
      <c r="C30" s="114"/>
      <c r="D30" s="114"/>
      <c r="E30" s="114"/>
      <c r="F30" s="114"/>
    </row>
    <row r="31" spans="1:6" ht="15">
      <c r="A31" s="114"/>
      <c r="B31" s="114"/>
      <c r="C31" s="114"/>
      <c r="D31" s="114"/>
      <c r="E31" s="114"/>
      <c r="F31" s="114"/>
    </row>
    <row r="32" spans="1:6" ht="15">
      <c r="A32" s="114"/>
      <c r="B32" s="114"/>
      <c r="C32" s="114"/>
      <c r="D32" s="114"/>
      <c r="E32" s="114"/>
      <c r="F32" s="114"/>
    </row>
    <row r="33" spans="1:6" ht="15">
      <c r="A33" s="114"/>
      <c r="B33" s="114"/>
      <c r="C33" s="114"/>
      <c r="D33" s="114"/>
      <c r="E33" s="114"/>
      <c r="F33" s="114"/>
    </row>
  </sheetData>
  <sheetProtection/>
  <mergeCells count="2">
    <mergeCell ref="B1:B2"/>
    <mergeCell ref="D1:F3"/>
  </mergeCells>
  <printOptions/>
  <pageMargins left="0.43" right="0.38" top="0.6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9"/>
  <sheetViews>
    <sheetView zoomScalePageLayoutView="0" workbookViewId="0" topLeftCell="A1">
      <selection activeCell="D1" sqref="D1:E3"/>
    </sheetView>
  </sheetViews>
  <sheetFormatPr defaultColWidth="9.140625" defaultRowHeight="15"/>
  <cols>
    <col min="1" max="1" width="8.28125" style="15" customWidth="1"/>
    <col min="2" max="2" width="35.8515625" style="15" customWidth="1"/>
    <col min="3" max="3" width="20.421875" style="15" customWidth="1"/>
    <col min="4" max="4" width="19.140625" style="15" customWidth="1"/>
    <col min="5" max="5" width="8.00390625" style="15" customWidth="1"/>
    <col min="6" max="6" width="19.57421875" style="15" customWidth="1"/>
    <col min="7" max="7" width="12.140625" style="15" customWidth="1"/>
    <col min="8" max="8" width="18.140625" style="15" customWidth="1"/>
    <col min="9" max="13" width="9.140625" style="15" customWidth="1"/>
    <col min="14" max="16384" width="9.140625" style="15" customWidth="1"/>
  </cols>
  <sheetData>
    <row r="1" spans="1:7" ht="15">
      <c r="A1" s="156"/>
      <c r="B1" s="384" t="s">
        <v>101</v>
      </c>
      <c r="C1" s="153"/>
      <c r="D1" s="306" t="s">
        <v>384</v>
      </c>
      <c r="E1" s="307"/>
      <c r="F1" s="199"/>
      <c r="G1" s="199"/>
    </row>
    <row r="2" spans="1:7" ht="15">
      <c r="A2" s="156"/>
      <c r="B2" s="384"/>
      <c r="C2" s="150"/>
      <c r="D2" s="307"/>
      <c r="E2" s="307"/>
      <c r="F2" s="199"/>
      <c r="G2" s="199"/>
    </row>
    <row r="3" spans="1:7" ht="15">
      <c r="A3" s="157"/>
      <c r="B3" s="161" t="s">
        <v>102</v>
      </c>
      <c r="C3" s="157"/>
      <c r="D3" s="307"/>
      <c r="E3" s="307"/>
      <c r="F3" s="199"/>
      <c r="G3" s="199"/>
    </row>
    <row r="4" spans="1:7" ht="15">
      <c r="A4" s="157"/>
      <c r="B4" s="157"/>
      <c r="C4" s="157"/>
      <c r="D4" s="158"/>
      <c r="E4" s="158"/>
      <c r="F4" s="158"/>
      <c r="G4" s="158"/>
    </row>
    <row r="5" spans="1:7" ht="15">
      <c r="A5" s="156"/>
      <c r="B5" s="156"/>
      <c r="C5" s="153"/>
      <c r="D5" s="158"/>
      <c r="E5" s="159" t="s">
        <v>39</v>
      </c>
      <c r="F5" s="159"/>
      <c r="G5" s="159"/>
    </row>
    <row r="6" spans="1:7" ht="15">
      <c r="A6" s="23" t="s">
        <v>37</v>
      </c>
      <c r="B6" s="23" t="s">
        <v>38</v>
      </c>
      <c r="C6" s="23" t="s">
        <v>8</v>
      </c>
      <c r="D6" s="335" t="s">
        <v>58</v>
      </c>
      <c r="E6" s="337"/>
      <c r="F6" s="200"/>
      <c r="G6" s="200"/>
    </row>
    <row r="7" spans="1:7" ht="15">
      <c r="A7" s="131" t="s">
        <v>18</v>
      </c>
      <c r="B7" s="160" t="s">
        <v>100</v>
      </c>
      <c r="C7" s="46"/>
      <c r="D7" s="335"/>
      <c r="E7" s="337"/>
      <c r="F7" s="200"/>
      <c r="G7" s="200"/>
    </row>
    <row r="8" spans="1:7" ht="14.25" customHeight="1">
      <c r="A8" s="23"/>
      <c r="B8" s="27" t="s">
        <v>9</v>
      </c>
      <c r="C8" s="46">
        <v>3750257</v>
      </c>
      <c r="D8" s="335"/>
      <c r="E8" s="337"/>
      <c r="F8" s="200"/>
      <c r="G8" s="200"/>
    </row>
    <row r="9" spans="1:7" ht="15">
      <c r="A9" s="23"/>
      <c r="B9" s="70" t="s">
        <v>10</v>
      </c>
      <c r="C9" s="45">
        <v>3502910</v>
      </c>
      <c r="D9" s="335"/>
      <c r="E9" s="337"/>
      <c r="F9" s="200"/>
      <c r="G9" s="200"/>
    </row>
    <row r="10" spans="1:7" ht="15">
      <c r="A10" s="23"/>
      <c r="B10" s="70" t="s">
        <v>93</v>
      </c>
      <c r="C10" s="45">
        <v>0</v>
      </c>
      <c r="D10" s="335"/>
      <c r="E10" s="337"/>
      <c r="F10" s="200"/>
      <c r="G10" s="200"/>
    </row>
    <row r="11" spans="1:7" ht="15">
      <c r="A11" s="23"/>
      <c r="B11" s="70" t="s">
        <v>11</v>
      </c>
      <c r="C11" s="45">
        <v>247347</v>
      </c>
      <c r="D11" s="335"/>
      <c r="E11" s="337"/>
      <c r="F11" s="200"/>
      <c r="G11" s="200"/>
    </row>
    <row r="12" spans="1:7" ht="15">
      <c r="A12" s="131"/>
      <c r="B12" s="70" t="s">
        <v>99</v>
      </c>
      <c r="C12" s="290">
        <v>247347</v>
      </c>
      <c r="D12" s="335"/>
      <c r="E12" s="337"/>
      <c r="F12" s="200"/>
      <c r="G12" s="200"/>
    </row>
    <row r="13" spans="1:7" ht="15">
      <c r="A13" s="23"/>
      <c r="B13" s="160" t="s">
        <v>12</v>
      </c>
      <c r="C13" s="46">
        <v>3750257</v>
      </c>
      <c r="D13" s="335"/>
      <c r="E13" s="337"/>
      <c r="F13" s="200"/>
      <c r="G13" s="200"/>
    </row>
    <row r="14" spans="1:7" ht="15">
      <c r="A14" s="23"/>
      <c r="B14" s="70" t="s">
        <v>98</v>
      </c>
      <c r="C14" s="45">
        <v>3750257</v>
      </c>
      <c r="D14" s="335"/>
      <c r="E14" s="337"/>
      <c r="F14" s="200"/>
      <c r="G14" s="200"/>
    </row>
    <row r="15" spans="1:7" ht="15">
      <c r="A15" s="23"/>
      <c r="B15" s="70" t="s">
        <v>96</v>
      </c>
      <c r="C15" s="46">
        <v>0</v>
      </c>
      <c r="D15" s="335"/>
      <c r="E15" s="337"/>
      <c r="F15" s="200"/>
      <c r="G15" s="200"/>
    </row>
    <row r="16" spans="1:7" ht="15">
      <c r="A16" s="23"/>
      <c r="B16" s="70" t="s">
        <v>94</v>
      </c>
      <c r="C16" s="45">
        <v>0</v>
      </c>
      <c r="D16" s="335"/>
      <c r="E16" s="337"/>
      <c r="F16" s="200"/>
      <c r="G16" s="200"/>
    </row>
    <row r="17" spans="1:7" ht="15">
      <c r="A17" s="23"/>
      <c r="B17" s="70" t="s">
        <v>95</v>
      </c>
      <c r="C17" s="45">
        <v>0</v>
      </c>
      <c r="D17" s="335"/>
      <c r="E17" s="337"/>
      <c r="F17" s="200"/>
      <c r="G17" s="200"/>
    </row>
    <row r="18" spans="1:7" ht="15">
      <c r="A18" s="23"/>
      <c r="B18" s="70" t="s">
        <v>97</v>
      </c>
      <c r="C18" s="43">
        <v>0</v>
      </c>
      <c r="D18" s="335"/>
      <c r="E18" s="337"/>
      <c r="F18" s="200"/>
      <c r="G18" s="200"/>
    </row>
    <row r="19" spans="1:7" ht="14.25" customHeight="1">
      <c r="A19" s="23"/>
      <c r="B19" s="27"/>
      <c r="C19" s="43"/>
      <c r="D19" s="335"/>
      <c r="E19" s="337"/>
      <c r="F19" s="200"/>
      <c r="G19" s="200"/>
    </row>
  </sheetData>
  <sheetProtection/>
  <mergeCells count="16">
    <mergeCell ref="D12:E12"/>
    <mergeCell ref="D1:E3"/>
    <mergeCell ref="B1:B2"/>
    <mergeCell ref="D19:E19"/>
    <mergeCell ref="D14:E14"/>
    <mergeCell ref="D15:E15"/>
    <mergeCell ref="D16:E16"/>
    <mergeCell ref="D17:E17"/>
    <mergeCell ref="D9:E9"/>
    <mergeCell ref="D10:E10"/>
    <mergeCell ref="D18:E18"/>
    <mergeCell ref="D13:E13"/>
    <mergeCell ref="D11:E11"/>
    <mergeCell ref="D7:E7"/>
    <mergeCell ref="D8:E8"/>
    <mergeCell ref="D6:E6"/>
  </mergeCells>
  <printOptions/>
  <pageMargins left="0.57" right="0.84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V52"/>
  <sheetViews>
    <sheetView view="pageLayout" zoomScale="80" zoomScalePageLayoutView="80" workbookViewId="0" topLeftCell="A1">
      <selection activeCell="A1" sqref="A1"/>
    </sheetView>
  </sheetViews>
  <sheetFormatPr defaultColWidth="9.140625" defaultRowHeight="15"/>
  <cols>
    <col min="1" max="1" width="4.421875" style="15" customWidth="1"/>
    <col min="2" max="2" width="30.8515625" style="15" customWidth="1"/>
    <col min="3" max="4" width="8.7109375" style="15" customWidth="1"/>
    <col min="5" max="5" width="9.421875" style="15" customWidth="1"/>
    <col min="6" max="6" width="9.7109375" style="15" customWidth="1"/>
    <col min="7" max="7" width="29.8515625" style="15" customWidth="1"/>
    <col min="8" max="8" width="8.8515625" style="15" customWidth="1"/>
    <col min="9" max="9" width="9.140625" style="15" customWidth="1"/>
    <col min="10" max="10" width="9.421875" style="15" customWidth="1"/>
    <col min="11" max="11" width="9.7109375" style="15" customWidth="1"/>
    <col min="12" max="12" width="4.8515625" style="15" customWidth="1"/>
    <col min="13" max="13" width="30.00390625" style="15" customWidth="1"/>
    <col min="14" max="17" width="9.140625" style="15" customWidth="1"/>
    <col min="18" max="18" width="30.00390625" style="15" customWidth="1"/>
    <col min="19" max="22" width="9.140625" style="15" customWidth="1"/>
    <col min="23" max="16384" width="9.140625" style="15" customWidth="1"/>
  </cols>
  <sheetData>
    <row r="1" spans="1:22" ht="17.25" customHeight="1">
      <c r="A1" s="14"/>
      <c r="B1" s="14"/>
      <c r="C1" s="14"/>
      <c r="D1" s="14"/>
      <c r="E1" s="14"/>
      <c r="F1" s="14"/>
      <c r="G1" s="14"/>
      <c r="H1" s="306" t="s">
        <v>385</v>
      </c>
      <c r="I1" s="386"/>
      <c r="J1" s="386"/>
      <c r="K1" s="386"/>
      <c r="L1" s="14"/>
      <c r="M1" s="14"/>
      <c r="N1" s="14"/>
      <c r="O1" s="14"/>
      <c r="P1" s="14"/>
      <c r="Q1" s="14"/>
      <c r="R1" s="14"/>
      <c r="S1" s="306" t="s">
        <v>386</v>
      </c>
      <c r="T1" s="386"/>
      <c r="U1" s="386"/>
      <c r="V1" s="386"/>
    </row>
    <row r="2" spans="1:22" ht="15" customHeight="1">
      <c r="A2" s="385" t="s">
        <v>257</v>
      </c>
      <c r="B2" s="385"/>
      <c r="C2" s="385"/>
      <c r="D2" s="385"/>
      <c r="E2" s="385"/>
      <c r="F2" s="385"/>
      <c r="G2" s="385"/>
      <c r="H2" s="307"/>
      <c r="I2" s="307"/>
      <c r="J2" s="307"/>
      <c r="K2" s="307"/>
      <c r="L2" s="385" t="s">
        <v>258</v>
      </c>
      <c r="M2" s="385"/>
      <c r="N2" s="385"/>
      <c r="O2" s="385"/>
      <c r="P2" s="385"/>
      <c r="Q2" s="385"/>
      <c r="R2" s="385"/>
      <c r="S2" s="307"/>
      <c r="T2" s="307"/>
      <c r="U2" s="307"/>
      <c r="V2" s="307"/>
    </row>
    <row r="3" spans="1:22" ht="15" customHeight="1">
      <c r="A3" s="5"/>
      <c r="B3" s="5"/>
      <c r="C3" s="5"/>
      <c r="D3" s="5"/>
      <c r="E3" s="5"/>
      <c r="F3" s="5"/>
      <c r="G3" s="5"/>
      <c r="H3" s="5"/>
      <c r="J3" s="308" t="s">
        <v>39</v>
      </c>
      <c r="K3" s="308"/>
      <c r="L3" s="5"/>
      <c r="M3" s="5"/>
      <c r="N3" s="5"/>
      <c r="O3" s="5"/>
      <c r="P3" s="5"/>
      <c r="Q3" s="5"/>
      <c r="R3" s="5"/>
      <c r="S3" s="5"/>
      <c r="U3" s="308" t="s">
        <v>39</v>
      </c>
      <c r="V3" s="308"/>
    </row>
    <row r="4" spans="1:22" ht="26.25" customHeight="1">
      <c r="A4" s="292" t="s">
        <v>37</v>
      </c>
      <c r="B4" s="292" t="s">
        <v>38</v>
      </c>
      <c r="C4" s="293" t="s">
        <v>315</v>
      </c>
      <c r="D4" s="293" t="s">
        <v>316</v>
      </c>
      <c r="E4" s="293" t="s">
        <v>317</v>
      </c>
      <c r="F4" s="293" t="s">
        <v>318</v>
      </c>
      <c r="G4" s="292" t="s">
        <v>38</v>
      </c>
      <c r="H4" s="293" t="s">
        <v>315</v>
      </c>
      <c r="I4" s="293" t="s">
        <v>316</v>
      </c>
      <c r="J4" s="293" t="s">
        <v>317</v>
      </c>
      <c r="K4" s="293" t="s">
        <v>318</v>
      </c>
      <c r="L4" s="292" t="s">
        <v>37</v>
      </c>
      <c r="M4" s="292" t="s">
        <v>38</v>
      </c>
      <c r="N4" s="293" t="s">
        <v>315</v>
      </c>
      <c r="O4" s="293" t="s">
        <v>316</v>
      </c>
      <c r="P4" s="293" t="s">
        <v>317</v>
      </c>
      <c r="Q4" s="293" t="s">
        <v>318</v>
      </c>
      <c r="R4" s="292" t="s">
        <v>38</v>
      </c>
      <c r="S4" s="293" t="s">
        <v>315</v>
      </c>
      <c r="T4" s="293" t="s">
        <v>316</v>
      </c>
      <c r="U4" s="293" t="s">
        <v>317</v>
      </c>
      <c r="V4" s="293" t="s">
        <v>318</v>
      </c>
    </row>
    <row r="5" spans="1:22" ht="26.25" customHeight="1">
      <c r="A5" s="23" t="s">
        <v>18</v>
      </c>
      <c r="B5" s="133" t="s">
        <v>103</v>
      </c>
      <c r="C5" s="145">
        <v>535614</v>
      </c>
      <c r="D5" s="145">
        <v>0</v>
      </c>
      <c r="E5" s="145">
        <v>0</v>
      </c>
      <c r="F5" s="144">
        <f>C5+D5+E5</f>
        <v>535614</v>
      </c>
      <c r="G5" s="57" t="s">
        <v>13</v>
      </c>
      <c r="H5" s="144">
        <v>532198</v>
      </c>
      <c r="I5" s="148">
        <v>0</v>
      </c>
      <c r="J5" s="148">
        <v>0</v>
      </c>
      <c r="K5" s="220">
        <f>H5+I5+J5</f>
        <v>532198</v>
      </c>
      <c r="L5" s="131" t="s">
        <v>18</v>
      </c>
      <c r="M5" s="133" t="s">
        <v>193</v>
      </c>
      <c r="N5" s="145">
        <v>0</v>
      </c>
      <c r="O5" s="145">
        <v>0</v>
      </c>
      <c r="P5" s="145">
        <v>0</v>
      </c>
      <c r="Q5" s="144">
        <f>N5+O5+P5</f>
        <v>0</v>
      </c>
      <c r="R5" s="57" t="s">
        <v>16</v>
      </c>
      <c r="S5" s="144">
        <v>337550</v>
      </c>
      <c r="T5" s="148"/>
      <c r="U5" s="148"/>
      <c r="V5" s="220">
        <f>S5+T5+U5</f>
        <v>337550</v>
      </c>
    </row>
    <row r="6" spans="1:22" ht="26.25" customHeight="1">
      <c r="A6" s="23" t="s">
        <v>19</v>
      </c>
      <c r="B6" s="133" t="s">
        <v>160</v>
      </c>
      <c r="C6" s="145">
        <v>33371</v>
      </c>
      <c r="D6" s="145">
        <v>0</v>
      </c>
      <c r="E6" s="145">
        <v>0</v>
      </c>
      <c r="F6" s="144">
        <f aca="true" t="shared" si="0" ref="F6:F16">C6+D6+E6</f>
        <v>33371</v>
      </c>
      <c r="G6" s="58" t="s">
        <v>14</v>
      </c>
      <c r="H6" s="148">
        <v>144848</v>
      </c>
      <c r="I6" s="148">
        <v>0</v>
      </c>
      <c r="J6" s="148">
        <v>0</v>
      </c>
      <c r="K6" s="220">
        <f aca="true" t="shared" si="1" ref="K6:K31">H6+I6+J6</f>
        <v>144848</v>
      </c>
      <c r="L6" s="131" t="s">
        <v>19</v>
      </c>
      <c r="M6" s="133" t="s">
        <v>115</v>
      </c>
      <c r="N6" s="145">
        <v>60000</v>
      </c>
      <c r="O6" s="145">
        <v>0</v>
      </c>
      <c r="P6" s="145">
        <v>0</v>
      </c>
      <c r="Q6" s="144">
        <f>N6+O6+P6</f>
        <v>60000</v>
      </c>
      <c r="R6" s="58" t="s">
        <v>17</v>
      </c>
      <c r="S6" s="148">
        <v>0</v>
      </c>
      <c r="T6" s="148">
        <v>0</v>
      </c>
      <c r="U6" s="148">
        <v>0</v>
      </c>
      <c r="V6" s="220">
        <f aca="true" t="shared" si="2" ref="V6:V31">S6+T6+U6</f>
        <v>0</v>
      </c>
    </row>
    <row r="7" spans="1:22" ht="13.5" customHeight="1">
      <c r="A7" s="23" t="s">
        <v>20</v>
      </c>
      <c r="B7" s="133" t="s">
        <v>113</v>
      </c>
      <c r="C7" s="145">
        <v>820700</v>
      </c>
      <c r="D7" s="145">
        <v>0</v>
      </c>
      <c r="E7" s="145">
        <v>0</v>
      </c>
      <c r="F7" s="144">
        <f t="shared" si="0"/>
        <v>820700</v>
      </c>
      <c r="G7" s="57" t="s">
        <v>161</v>
      </c>
      <c r="H7" s="144">
        <v>573653</v>
      </c>
      <c r="I7" s="148">
        <v>13316</v>
      </c>
      <c r="J7" s="148">
        <v>0</v>
      </c>
      <c r="K7" s="220">
        <f t="shared" si="1"/>
        <v>586969</v>
      </c>
      <c r="L7" s="131" t="s">
        <v>20</v>
      </c>
      <c r="M7" s="133" t="s">
        <v>117</v>
      </c>
      <c r="N7" s="145">
        <v>29991</v>
      </c>
      <c r="O7" s="145">
        <v>0</v>
      </c>
      <c r="P7" s="145">
        <v>0</v>
      </c>
      <c r="Q7" s="144">
        <f>N7+O7+P7</f>
        <v>29991</v>
      </c>
      <c r="R7" s="57" t="s">
        <v>201</v>
      </c>
      <c r="S7" s="144">
        <v>0</v>
      </c>
      <c r="T7" s="148">
        <v>0</v>
      </c>
      <c r="U7" s="148">
        <v>0</v>
      </c>
      <c r="V7" s="220">
        <f t="shared" si="2"/>
        <v>0</v>
      </c>
    </row>
    <row r="8" spans="1:22" ht="13.5" customHeight="1">
      <c r="A8" s="23" t="s">
        <v>21</v>
      </c>
      <c r="B8" s="133" t="s">
        <v>116</v>
      </c>
      <c r="C8" s="145">
        <v>0</v>
      </c>
      <c r="D8" s="145">
        <v>0</v>
      </c>
      <c r="E8" s="145">
        <v>0</v>
      </c>
      <c r="F8" s="144">
        <f t="shared" si="0"/>
        <v>0</v>
      </c>
      <c r="G8" s="58" t="s">
        <v>62</v>
      </c>
      <c r="H8" s="148">
        <v>0</v>
      </c>
      <c r="I8" s="148">
        <v>30000</v>
      </c>
      <c r="J8" s="148">
        <v>0</v>
      </c>
      <c r="K8" s="220">
        <f t="shared" si="1"/>
        <v>30000</v>
      </c>
      <c r="L8" s="131" t="s">
        <v>21</v>
      </c>
      <c r="M8" s="133" t="s">
        <v>194</v>
      </c>
      <c r="N8" s="145">
        <v>0</v>
      </c>
      <c r="O8" s="145">
        <v>0</v>
      </c>
      <c r="P8" s="145">
        <v>0</v>
      </c>
      <c r="Q8" s="144">
        <f>N8+O8+P8</f>
        <v>0</v>
      </c>
      <c r="R8" s="58"/>
      <c r="S8" s="148"/>
      <c r="T8" s="148"/>
      <c r="U8" s="148"/>
      <c r="V8" s="220"/>
    </row>
    <row r="9" spans="1:22" ht="13.5" customHeight="1">
      <c r="A9" s="23" t="s">
        <v>22</v>
      </c>
      <c r="B9" s="133" t="s">
        <v>114</v>
      </c>
      <c r="C9" s="145">
        <v>243748</v>
      </c>
      <c r="D9" s="145">
        <v>4827</v>
      </c>
      <c r="E9" s="145">
        <v>0</v>
      </c>
      <c r="F9" s="144">
        <f t="shared" si="0"/>
        <v>248575</v>
      </c>
      <c r="G9" s="58" t="s">
        <v>63</v>
      </c>
      <c r="H9" s="148">
        <v>314424</v>
      </c>
      <c r="I9" s="148">
        <v>9310</v>
      </c>
      <c r="J9" s="148">
        <v>0</v>
      </c>
      <c r="K9" s="220">
        <f t="shared" si="1"/>
        <v>323734</v>
      </c>
      <c r="L9" s="131" t="s">
        <v>22</v>
      </c>
      <c r="M9" s="133"/>
      <c r="N9" s="145"/>
      <c r="O9" s="143"/>
      <c r="P9" s="143"/>
      <c r="Q9" s="146"/>
      <c r="R9" s="58"/>
      <c r="S9" s="148"/>
      <c r="T9" s="148"/>
      <c r="U9" s="148"/>
      <c r="V9" s="220"/>
    </row>
    <row r="10" spans="1:22" ht="13.5" customHeight="1">
      <c r="A10" s="23" t="s">
        <v>23</v>
      </c>
      <c r="B10" s="56"/>
      <c r="C10" s="145"/>
      <c r="D10" s="143"/>
      <c r="E10" s="145"/>
      <c r="F10" s="144"/>
      <c r="G10" s="58" t="s">
        <v>15</v>
      </c>
      <c r="H10" s="148">
        <v>143000</v>
      </c>
      <c r="I10" s="148">
        <v>0</v>
      </c>
      <c r="J10" s="148">
        <v>0</v>
      </c>
      <c r="K10" s="220">
        <f t="shared" si="1"/>
        <v>143000</v>
      </c>
      <c r="L10" s="131" t="s">
        <v>23</v>
      </c>
      <c r="M10" s="56"/>
      <c r="N10" s="145"/>
      <c r="O10" s="143"/>
      <c r="P10" s="143"/>
      <c r="Q10" s="146"/>
      <c r="R10" s="58"/>
      <c r="S10" s="148"/>
      <c r="T10" s="148"/>
      <c r="U10" s="148"/>
      <c r="V10" s="220"/>
    </row>
    <row r="11" spans="1:22" ht="13.5" customHeight="1">
      <c r="A11" s="23" t="s">
        <v>24</v>
      </c>
      <c r="B11" s="56"/>
      <c r="C11" s="145"/>
      <c r="D11" s="143"/>
      <c r="E11" s="145"/>
      <c r="F11" s="144"/>
      <c r="G11" s="58"/>
      <c r="H11" s="148"/>
      <c r="I11" s="148"/>
      <c r="J11" s="148"/>
      <c r="K11" s="220"/>
      <c r="L11" s="131" t="s">
        <v>24</v>
      </c>
      <c r="M11" s="56"/>
      <c r="N11" s="145"/>
      <c r="O11" s="143"/>
      <c r="P11" s="143"/>
      <c r="Q11" s="146"/>
      <c r="R11" s="58"/>
      <c r="S11" s="148"/>
      <c r="T11" s="148"/>
      <c r="U11" s="148"/>
      <c r="V11" s="220"/>
    </row>
    <row r="12" spans="1:22" ht="13.5" customHeight="1">
      <c r="A12" s="23" t="s">
        <v>25</v>
      </c>
      <c r="B12" s="56"/>
      <c r="C12" s="143"/>
      <c r="D12" s="143"/>
      <c r="E12" s="145"/>
      <c r="F12" s="144"/>
      <c r="G12" s="58"/>
      <c r="H12" s="148"/>
      <c r="I12" s="148"/>
      <c r="J12" s="148"/>
      <c r="K12" s="220"/>
      <c r="L12" s="131" t="s">
        <v>25</v>
      </c>
      <c r="M12" s="56"/>
      <c r="N12" s="143"/>
      <c r="O12" s="143"/>
      <c r="P12" s="143"/>
      <c r="Q12" s="144"/>
      <c r="R12" s="58"/>
      <c r="S12" s="148"/>
      <c r="T12" s="148"/>
      <c r="U12" s="148"/>
      <c r="V12" s="220"/>
    </row>
    <row r="13" spans="1:22" ht="13.5" customHeight="1">
      <c r="A13" s="23" t="s">
        <v>26</v>
      </c>
      <c r="B13" s="56"/>
      <c r="C13" s="145"/>
      <c r="D13" s="143"/>
      <c r="E13" s="145"/>
      <c r="F13" s="144"/>
      <c r="G13" s="58"/>
      <c r="H13" s="148"/>
      <c r="I13" s="148"/>
      <c r="J13" s="148"/>
      <c r="K13" s="220"/>
      <c r="L13" s="131" t="s">
        <v>26</v>
      </c>
      <c r="M13" s="56"/>
      <c r="N13" s="145"/>
      <c r="O13" s="143"/>
      <c r="P13" s="143"/>
      <c r="Q13" s="146"/>
      <c r="R13" s="58"/>
      <c r="S13" s="148"/>
      <c r="T13" s="148"/>
      <c r="U13" s="148"/>
      <c r="V13" s="220"/>
    </row>
    <row r="14" spans="1:22" ht="13.5" customHeight="1">
      <c r="A14" s="131" t="s">
        <v>27</v>
      </c>
      <c r="B14" s="56"/>
      <c r="C14" s="143"/>
      <c r="D14" s="143"/>
      <c r="E14" s="145"/>
      <c r="F14" s="144"/>
      <c r="G14" s="58"/>
      <c r="H14" s="148"/>
      <c r="I14" s="148"/>
      <c r="J14" s="148"/>
      <c r="K14" s="220"/>
      <c r="L14" s="131" t="s">
        <v>27</v>
      </c>
      <c r="M14" s="56"/>
      <c r="N14" s="143"/>
      <c r="O14" s="143"/>
      <c r="P14" s="143"/>
      <c r="Q14" s="144"/>
      <c r="R14" s="58"/>
      <c r="S14" s="148"/>
      <c r="T14" s="148"/>
      <c r="U14" s="148"/>
      <c r="V14" s="220"/>
    </row>
    <row r="15" spans="1:22" ht="13.5" customHeight="1">
      <c r="A15" s="131" t="s">
        <v>28</v>
      </c>
      <c r="B15" s="127"/>
      <c r="C15" s="147"/>
      <c r="D15" s="147"/>
      <c r="E15" s="217"/>
      <c r="F15" s="144"/>
      <c r="G15" s="128"/>
      <c r="H15" s="221"/>
      <c r="I15" s="221"/>
      <c r="J15" s="221"/>
      <c r="K15" s="220"/>
      <c r="L15" s="131" t="s">
        <v>28</v>
      </c>
      <c r="M15" s="127"/>
      <c r="N15" s="147"/>
      <c r="O15" s="147"/>
      <c r="P15" s="147"/>
      <c r="Q15" s="146"/>
      <c r="R15" s="128"/>
      <c r="S15" s="221"/>
      <c r="T15" s="221"/>
      <c r="U15" s="221"/>
      <c r="V15" s="220"/>
    </row>
    <row r="16" spans="1:22" s="14" customFormat="1" ht="26.25" customHeight="1">
      <c r="A16" s="131" t="s">
        <v>29</v>
      </c>
      <c r="B16" s="56" t="s">
        <v>191</v>
      </c>
      <c r="C16" s="145">
        <f>C5+C6+C7+C8+C9+C10+C11+C12+C13+C14+C15</f>
        <v>1633433</v>
      </c>
      <c r="D16" s="145">
        <f>D5+D6+D7+D8+D9+D10+D11+D12+D13+D14+D15</f>
        <v>4827</v>
      </c>
      <c r="E16" s="145">
        <f>E5+E6+E7+E8+E9+E10+E11+E12+E13+E14+E15</f>
        <v>0</v>
      </c>
      <c r="F16" s="144">
        <f t="shared" si="0"/>
        <v>1638260</v>
      </c>
      <c r="G16" s="56" t="s">
        <v>190</v>
      </c>
      <c r="H16" s="148">
        <f>H5+H6+H7+H8+H9+H10</f>
        <v>1708123</v>
      </c>
      <c r="I16" s="148">
        <f>I5+I6+I7+I8+I9+I10</f>
        <v>52626</v>
      </c>
      <c r="J16" s="148">
        <f>J5+J6+J7+J8+J9+J10</f>
        <v>0</v>
      </c>
      <c r="K16" s="148">
        <f>K5+K6+K7+K8+K9+K10</f>
        <v>1760749</v>
      </c>
      <c r="L16" s="131" t="s">
        <v>29</v>
      </c>
      <c r="M16" s="56" t="s">
        <v>195</v>
      </c>
      <c r="N16" s="145">
        <f>N5+N6+N7+N8</f>
        <v>89991</v>
      </c>
      <c r="O16" s="145">
        <f>O5+O6+O7+O8</f>
        <v>0</v>
      </c>
      <c r="P16" s="145">
        <f>P5+P6+P7+P8</f>
        <v>0</v>
      </c>
      <c r="Q16" s="144">
        <f>N16+O16+P16</f>
        <v>89991</v>
      </c>
      <c r="R16" s="56" t="s">
        <v>190</v>
      </c>
      <c r="S16" s="148">
        <f>S5+S6+S7</f>
        <v>337550</v>
      </c>
      <c r="T16" s="148">
        <f>T5+T6+T7</f>
        <v>0</v>
      </c>
      <c r="U16" s="148">
        <f>U5+U6+U7</f>
        <v>0</v>
      </c>
      <c r="V16" s="220">
        <f t="shared" si="2"/>
        <v>337550</v>
      </c>
    </row>
    <row r="17" spans="1:22" s="14" customFormat="1" ht="13.5" customHeight="1">
      <c r="A17" s="62" t="s">
        <v>30</v>
      </c>
      <c r="B17" s="56" t="s">
        <v>169</v>
      </c>
      <c r="C17" s="145">
        <f>C18+C19+C20+C21</f>
        <v>844479</v>
      </c>
      <c r="D17" s="145">
        <f>D18+D19+D20+D21</f>
        <v>1651</v>
      </c>
      <c r="E17" s="145">
        <f>E18+E19+E20+E21</f>
        <v>0</v>
      </c>
      <c r="F17" s="145">
        <f>F18+F19+F20+F21</f>
        <v>846130</v>
      </c>
      <c r="G17" s="133" t="s">
        <v>183</v>
      </c>
      <c r="H17" s="148">
        <v>0</v>
      </c>
      <c r="I17" s="148">
        <v>0</v>
      </c>
      <c r="J17" s="148">
        <v>0</v>
      </c>
      <c r="K17" s="220">
        <f t="shared" si="1"/>
        <v>0</v>
      </c>
      <c r="L17" s="62" t="s">
        <v>30</v>
      </c>
      <c r="M17" s="56" t="s">
        <v>169</v>
      </c>
      <c r="N17" s="145">
        <v>247509</v>
      </c>
      <c r="O17" s="145">
        <f>O18+O19+O20+O21</f>
        <v>0</v>
      </c>
      <c r="P17" s="145">
        <f>P18+P19+P20+P21</f>
        <v>0</v>
      </c>
      <c r="Q17" s="144">
        <f aca="true" t="shared" si="3" ref="Q17:Q31">N17+O17+P17</f>
        <v>247509</v>
      </c>
      <c r="R17" s="133" t="s">
        <v>183</v>
      </c>
      <c r="S17" s="148">
        <v>0</v>
      </c>
      <c r="T17" s="148">
        <v>0</v>
      </c>
      <c r="U17" s="148">
        <v>0</v>
      </c>
      <c r="V17" s="220">
        <f t="shared" si="2"/>
        <v>0</v>
      </c>
    </row>
    <row r="18" spans="1:22" s="14" customFormat="1" ht="13.5" customHeight="1">
      <c r="A18" s="62" t="s">
        <v>162</v>
      </c>
      <c r="B18" s="133" t="s">
        <v>170</v>
      </c>
      <c r="C18" s="145">
        <v>122489</v>
      </c>
      <c r="D18" s="145">
        <v>0</v>
      </c>
      <c r="E18" s="145">
        <v>0</v>
      </c>
      <c r="F18" s="144">
        <f>C18+D18+E18</f>
        <v>122489</v>
      </c>
      <c r="G18" s="133" t="s">
        <v>184</v>
      </c>
      <c r="H18" s="148">
        <v>0</v>
      </c>
      <c r="I18" s="148">
        <v>0</v>
      </c>
      <c r="J18" s="148">
        <v>0</v>
      </c>
      <c r="K18" s="220">
        <f t="shared" si="1"/>
        <v>0</v>
      </c>
      <c r="L18" s="62" t="s">
        <v>162</v>
      </c>
      <c r="M18" s="133" t="s">
        <v>170</v>
      </c>
      <c r="N18" s="145">
        <v>247509</v>
      </c>
      <c r="O18" s="145">
        <v>0</v>
      </c>
      <c r="P18" s="145">
        <v>0</v>
      </c>
      <c r="Q18" s="144">
        <f t="shared" si="3"/>
        <v>247509</v>
      </c>
      <c r="R18" s="133" t="s">
        <v>202</v>
      </c>
      <c r="S18" s="148">
        <v>0</v>
      </c>
      <c r="T18" s="148">
        <v>0</v>
      </c>
      <c r="U18" s="148">
        <v>0</v>
      </c>
      <c r="V18" s="220">
        <f t="shared" si="2"/>
        <v>0</v>
      </c>
    </row>
    <row r="19" spans="1:22" s="14" customFormat="1" ht="13.5" customHeight="1">
      <c r="A19" s="62" t="s">
        <v>163</v>
      </c>
      <c r="B19" s="133" t="s">
        <v>171</v>
      </c>
      <c r="C19" s="145">
        <v>0</v>
      </c>
      <c r="D19" s="145">
        <v>0</v>
      </c>
      <c r="E19" s="145">
        <v>0</v>
      </c>
      <c r="F19" s="144">
        <f>C19+D19+E19</f>
        <v>0</v>
      </c>
      <c r="G19" s="133" t="s">
        <v>185</v>
      </c>
      <c r="H19" s="148">
        <v>0</v>
      </c>
      <c r="I19" s="148">
        <v>0</v>
      </c>
      <c r="J19" s="148">
        <v>0</v>
      </c>
      <c r="K19" s="220">
        <f t="shared" si="1"/>
        <v>0</v>
      </c>
      <c r="L19" s="62" t="s">
        <v>163</v>
      </c>
      <c r="M19" s="133" t="s">
        <v>171</v>
      </c>
      <c r="N19" s="145">
        <v>0</v>
      </c>
      <c r="O19" s="145">
        <v>0</v>
      </c>
      <c r="P19" s="145">
        <v>0</v>
      </c>
      <c r="Q19" s="144">
        <f t="shared" si="3"/>
        <v>0</v>
      </c>
      <c r="R19" s="133" t="s">
        <v>185</v>
      </c>
      <c r="S19" s="148">
        <v>0</v>
      </c>
      <c r="T19" s="148">
        <v>0</v>
      </c>
      <c r="U19" s="148">
        <v>0</v>
      </c>
      <c r="V19" s="220">
        <f t="shared" si="2"/>
        <v>0</v>
      </c>
    </row>
    <row r="20" spans="1:22" s="14" customFormat="1" ht="13.5" customHeight="1">
      <c r="A20" s="62" t="s">
        <v>164</v>
      </c>
      <c r="B20" s="133" t="s">
        <v>172</v>
      </c>
      <c r="C20" s="145">
        <v>0</v>
      </c>
      <c r="D20" s="145">
        <v>0</v>
      </c>
      <c r="E20" s="145">
        <v>0</v>
      </c>
      <c r="F20" s="144">
        <f>C20+D20+E20</f>
        <v>0</v>
      </c>
      <c r="G20" s="133" t="s">
        <v>186</v>
      </c>
      <c r="H20" s="148">
        <v>0</v>
      </c>
      <c r="I20" s="148">
        <v>0</v>
      </c>
      <c r="J20" s="148">
        <v>0</v>
      </c>
      <c r="K20" s="220">
        <f t="shared" si="1"/>
        <v>0</v>
      </c>
      <c r="L20" s="62" t="s">
        <v>164</v>
      </c>
      <c r="M20" s="133" t="s">
        <v>172</v>
      </c>
      <c r="N20" s="145">
        <v>0</v>
      </c>
      <c r="O20" s="145">
        <v>0</v>
      </c>
      <c r="P20" s="145">
        <v>0</v>
      </c>
      <c r="Q20" s="144">
        <f t="shared" si="3"/>
        <v>0</v>
      </c>
      <c r="R20" s="133" t="s">
        <v>186</v>
      </c>
      <c r="S20" s="148">
        <v>0</v>
      </c>
      <c r="T20" s="148">
        <v>0</v>
      </c>
      <c r="U20" s="148">
        <v>0</v>
      </c>
      <c r="V20" s="220">
        <f t="shared" si="2"/>
        <v>0</v>
      </c>
    </row>
    <row r="21" spans="1:22" s="14" customFormat="1" ht="13.5" customHeight="1">
      <c r="A21" s="62" t="s">
        <v>165</v>
      </c>
      <c r="B21" s="133" t="s">
        <v>173</v>
      </c>
      <c r="C21" s="145">
        <v>721990</v>
      </c>
      <c r="D21" s="145">
        <v>1651</v>
      </c>
      <c r="E21" s="143">
        <v>0</v>
      </c>
      <c r="F21" s="144">
        <f>C21+D21+E21</f>
        <v>723641</v>
      </c>
      <c r="G21" s="133" t="s">
        <v>187</v>
      </c>
      <c r="H21" s="148">
        <v>0</v>
      </c>
      <c r="I21" s="148">
        <v>0</v>
      </c>
      <c r="J21" s="148">
        <v>0</v>
      </c>
      <c r="K21" s="220">
        <f t="shared" si="1"/>
        <v>0</v>
      </c>
      <c r="L21" s="62" t="s">
        <v>165</v>
      </c>
      <c r="M21" s="133" t="s">
        <v>173</v>
      </c>
      <c r="N21" s="145">
        <v>0</v>
      </c>
      <c r="O21" s="145">
        <v>0</v>
      </c>
      <c r="P21" s="145">
        <v>0</v>
      </c>
      <c r="Q21" s="144">
        <f t="shared" si="3"/>
        <v>0</v>
      </c>
      <c r="R21" s="133" t="s">
        <v>187</v>
      </c>
      <c r="S21" s="148">
        <v>0</v>
      </c>
      <c r="T21" s="148">
        <v>0</v>
      </c>
      <c r="U21" s="148">
        <v>0</v>
      </c>
      <c r="V21" s="220">
        <f t="shared" si="2"/>
        <v>0</v>
      </c>
    </row>
    <row r="22" spans="1:22" s="14" customFormat="1" ht="13.5" customHeight="1">
      <c r="A22" s="62" t="s">
        <v>31</v>
      </c>
      <c r="B22" s="56" t="s">
        <v>174</v>
      </c>
      <c r="C22" s="145">
        <f>C23+C24+C25</f>
        <v>0</v>
      </c>
      <c r="D22" s="145">
        <f>D23+D24+D25</f>
        <v>0</v>
      </c>
      <c r="E22" s="145">
        <f>E23+E24+E25</f>
        <v>0</v>
      </c>
      <c r="F22" s="144">
        <f>C22+D22+E22</f>
        <v>0</v>
      </c>
      <c r="G22" s="133" t="s">
        <v>188</v>
      </c>
      <c r="H22" s="148">
        <v>0</v>
      </c>
      <c r="I22" s="148">
        <v>0</v>
      </c>
      <c r="J22" s="148">
        <v>0</v>
      </c>
      <c r="K22" s="220">
        <f t="shared" si="1"/>
        <v>0</v>
      </c>
      <c r="L22" s="62" t="s">
        <v>31</v>
      </c>
      <c r="M22" s="56" t="s">
        <v>174</v>
      </c>
      <c r="N22" s="145">
        <f>N23+N24+N25+N26+N27</f>
        <v>0</v>
      </c>
      <c r="O22" s="145">
        <f>O23+O24+O25+O26+O27</f>
        <v>0</v>
      </c>
      <c r="P22" s="145">
        <f>P23+P24+P25+P26+P27</f>
        <v>0</v>
      </c>
      <c r="Q22" s="144">
        <f t="shared" si="3"/>
        <v>0</v>
      </c>
      <c r="R22" s="133" t="s">
        <v>203</v>
      </c>
      <c r="S22" s="148">
        <v>0</v>
      </c>
      <c r="T22" s="148">
        <v>0</v>
      </c>
      <c r="U22" s="148">
        <v>0</v>
      </c>
      <c r="V22" s="220">
        <f t="shared" si="2"/>
        <v>0</v>
      </c>
    </row>
    <row r="23" spans="1:22" s="14" customFormat="1" ht="13.5" customHeight="1">
      <c r="A23" s="62" t="s">
        <v>166</v>
      </c>
      <c r="B23" s="133" t="s">
        <v>175</v>
      </c>
      <c r="C23" s="145">
        <v>0</v>
      </c>
      <c r="D23" s="145">
        <v>0</v>
      </c>
      <c r="E23" s="145">
        <v>0</v>
      </c>
      <c r="F23" s="144">
        <f>C23+D23+E23</f>
        <v>0</v>
      </c>
      <c r="G23" s="133" t="s">
        <v>189</v>
      </c>
      <c r="H23" s="148">
        <v>0</v>
      </c>
      <c r="I23" s="148">
        <v>0</v>
      </c>
      <c r="J23" s="148">
        <v>0</v>
      </c>
      <c r="K23" s="220">
        <f t="shared" si="1"/>
        <v>0</v>
      </c>
      <c r="L23" s="62" t="s">
        <v>166</v>
      </c>
      <c r="M23" s="133" t="s">
        <v>196</v>
      </c>
      <c r="N23" s="145">
        <v>0</v>
      </c>
      <c r="O23" s="145">
        <v>0</v>
      </c>
      <c r="P23" s="145">
        <v>0</v>
      </c>
      <c r="Q23" s="144">
        <f t="shared" si="3"/>
        <v>0</v>
      </c>
      <c r="R23" s="133" t="s">
        <v>189</v>
      </c>
      <c r="S23" s="148">
        <v>0</v>
      </c>
      <c r="T23" s="148">
        <v>0</v>
      </c>
      <c r="U23" s="148">
        <v>0</v>
      </c>
      <c r="V23" s="220">
        <f t="shared" si="2"/>
        <v>0</v>
      </c>
    </row>
    <row r="24" spans="1:22" s="14" customFormat="1" ht="13.5" customHeight="1">
      <c r="A24" s="62" t="s">
        <v>167</v>
      </c>
      <c r="B24" s="135" t="s">
        <v>176</v>
      </c>
      <c r="C24" s="217">
        <v>0</v>
      </c>
      <c r="D24" s="217">
        <v>0</v>
      </c>
      <c r="E24" s="217">
        <v>0</v>
      </c>
      <c r="F24" s="144">
        <f>C24+D24+E24</f>
        <v>0</v>
      </c>
      <c r="G24" s="135" t="s">
        <v>144</v>
      </c>
      <c r="H24" s="224">
        <v>723641</v>
      </c>
      <c r="I24" s="224">
        <v>0</v>
      </c>
      <c r="J24" s="222">
        <v>0</v>
      </c>
      <c r="K24" s="220">
        <f t="shared" si="1"/>
        <v>723641</v>
      </c>
      <c r="L24" s="62" t="s">
        <v>167</v>
      </c>
      <c r="M24" s="135" t="s">
        <v>197</v>
      </c>
      <c r="N24" s="217">
        <v>0</v>
      </c>
      <c r="O24" s="217">
        <v>0</v>
      </c>
      <c r="P24" s="217">
        <v>0</v>
      </c>
      <c r="Q24" s="144">
        <f t="shared" si="3"/>
        <v>0</v>
      </c>
      <c r="R24" s="135" t="s">
        <v>204</v>
      </c>
      <c r="S24" s="224">
        <v>0</v>
      </c>
      <c r="T24" s="224">
        <v>0</v>
      </c>
      <c r="U24" s="224">
        <v>0</v>
      </c>
      <c r="V24" s="220">
        <f t="shared" si="2"/>
        <v>0</v>
      </c>
    </row>
    <row r="25" spans="1:22" s="14" customFormat="1" ht="13.5" customHeight="1">
      <c r="A25" s="62" t="s">
        <v>168</v>
      </c>
      <c r="B25" s="133" t="s">
        <v>177</v>
      </c>
      <c r="C25" s="145">
        <v>0</v>
      </c>
      <c r="D25" s="145">
        <v>0</v>
      </c>
      <c r="E25" s="145">
        <v>0</v>
      </c>
      <c r="F25" s="144">
        <f>C25+D25+E25</f>
        <v>0</v>
      </c>
      <c r="G25" s="56"/>
      <c r="H25" s="149"/>
      <c r="I25" s="149"/>
      <c r="J25" s="149"/>
      <c r="K25" s="220"/>
      <c r="L25" s="62" t="s">
        <v>168</v>
      </c>
      <c r="M25" s="133" t="s">
        <v>198</v>
      </c>
      <c r="N25" s="145">
        <v>0</v>
      </c>
      <c r="O25" s="145">
        <v>0</v>
      </c>
      <c r="P25" s="145">
        <v>0</v>
      </c>
      <c r="Q25" s="144">
        <f t="shared" si="3"/>
        <v>0</v>
      </c>
      <c r="R25" s="56"/>
      <c r="S25" s="149"/>
      <c r="T25" s="149"/>
      <c r="U25" s="149"/>
      <c r="V25" s="220"/>
    </row>
    <row r="26" spans="1:22" ht="13.5" customHeight="1">
      <c r="A26" s="190"/>
      <c r="B26" s="64"/>
      <c r="C26" s="148"/>
      <c r="D26" s="148"/>
      <c r="E26" s="148"/>
      <c r="F26" s="144"/>
      <c r="G26" s="92"/>
      <c r="H26" s="144"/>
      <c r="I26" s="220"/>
      <c r="J26" s="220"/>
      <c r="K26" s="220"/>
      <c r="L26" s="190"/>
      <c r="M26" s="92" t="s">
        <v>199</v>
      </c>
      <c r="N26" s="148">
        <v>0</v>
      </c>
      <c r="O26" s="148">
        <v>0</v>
      </c>
      <c r="P26" s="148">
        <v>0</v>
      </c>
      <c r="Q26" s="144">
        <f t="shared" si="3"/>
        <v>0</v>
      </c>
      <c r="R26" s="92"/>
      <c r="S26" s="144"/>
      <c r="T26" s="226"/>
      <c r="U26" s="226"/>
      <c r="V26" s="220"/>
    </row>
    <row r="27" spans="1:22" ht="13.5" customHeight="1">
      <c r="A27" s="190"/>
      <c r="B27" s="126"/>
      <c r="C27" s="148"/>
      <c r="D27" s="148"/>
      <c r="E27" s="148"/>
      <c r="F27" s="144"/>
      <c r="G27" s="126"/>
      <c r="H27" s="149"/>
      <c r="I27" s="149"/>
      <c r="J27" s="149"/>
      <c r="K27" s="220"/>
      <c r="L27" s="190"/>
      <c r="M27" s="92" t="s">
        <v>177</v>
      </c>
      <c r="N27" s="225">
        <v>0</v>
      </c>
      <c r="O27" s="148">
        <v>0</v>
      </c>
      <c r="P27" s="148">
        <v>0</v>
      </c>
      <c r="Q27" s="144">
        <f t="shared" si="3"/>
        <v>0</v>
      </c>
      <c r="R27" s="126"/>
      <c r="S27" s="149"/>
      <c r="T27" s="149"/>
      <c r="U27" s="149"/>
      <c r="V27" s="220"/>
    </row>
    <row r="28" spans="1:22" ht="26.25" customHeight="1">
      <c r="A28" s="192" t="s">
        <v>32</v>
      </c>
      <c r="B28" s="56" t="s">
        <v>178</v>
      </c>
      <c r="C28" s="94">
        <f>C17+C22</f>
        <v>844479</v>
      </c>
      <c r="D28" s="94">
        <f>D17+D22</f>
        <v>1651</v>
      </c>
      <c r="E28" s="94">
        <f>E17+E22</f>
        <v>0</v>
      </c>
      <c r="F28" s="94">
        <f>F17+F22</f>
        <v>846130</v>
      </c>
      <c r="G28" s="56" t="s">
        <v>179</v>
      </c>
      <c r="H28" s="94">
        <f>H17+H18+H19+H20+H21+H22+H23+H24</f>
        <v>723641</v>
      </c>
      <c r="I28" s="94">
        <f>I17+I18+I19+I20+I21+I22+I23+I24</f>
        <v>0</v>
      </c>
      <c r="J28" s="94">
        <f>J17+J18+J19+J20+J21+J22+J23+J24</f>
        <v>0</v>
      </c>
      <c r="K28" s="220">
        <f t="shared" si="1"/>
        <v>723641</v>
      </c>
      <c r="L28" s="192" t="s">
        <v>32</v>
      </c>
      <c r="M28" s="56" t="s">
        <v>200</v>
      </c>
      <c r="N28" s="94">
        <f>N17+N22</f>
        <v>247509</v>
      </c>
      <c r="O28" s="94">
        <f>O17+O22</f>
        <v>0</v>
      </c>
      <c r="P28" s="94">
        <f>P17+P22</f>
        <v>0</v>
      </c>
      <c r="Q28" s="144">
        <f t="shared" si="3"/>
        <v>247509</v>
      </c>
      <c r="R28" s="56" t="s">
        <v>205</v>
      </c>
      <c r="S28" s="94">
        <f>S17+S18+S19+S20+S21+S22+S23+S24+S25+S26+S27</f>
        <v>0</v>
      </c>
      <c r="T28" s="94">
        <f>T17+T18+T19+T20+T21+T22+T23+T24+T25+T26+T27</f>
        <v>0</v>
      </c>
      <c r="U28" s="94">
        <f>U17+U18+U19+U20+U21+U22+U23+U24+U25+U26+U27</f>
        <v>0</v>
      </c>
      <c r="V28" s="220">
        <f t="shared" si="2"/>
        <v>0</v>
      </c>
    </row>
    <row r="29" spans="1:22" ht="13.5" customHeight="1">
      <c r="A29" s="195" t="s">
        <v>33</v>
      </c>
      <c r="B29" s="136" t="s">
        <v>180</v>
      </c>
      <c r="C29" s="137">
        <f>C16+C28</f>
        <v>2477912</v>
      </c>
      <c r="D29" s="137">
        <f>D16+D28</f>
        <v>6478</v>
      </c>
      <c r="E29" s="137">
        <f>E16+E28</f>
        <v>0</v>
      </c>
      <c r="F29" s="137">
        <f>F16+F28</f>
        <v>2484390</v>
      </c>
      <c r="G29" s="136" t="s">
        <v>192</v>
      </c>
      <c r="H29" s="94">
        <f>H16+H28</f>
        <v>2431764</v>
      </c>
      <c r="I29" s="94">
        <f>I16+I28</f>
        <v>52626</v>
      </c>
      <c r="J29" s="94">
        <f>J16+J28</f>
        <v>0</v>
      </c>
      <c r="K29" s="220">
        <f t="shared" si="1"/>
        <v>2484390</v>
      </c>
      <c r="L29" s="195" t="s">
        <v>33</v>
      </c>
      <c r="M29" s="136" t="s">
        <v>180</v>
      </c>
      <c r="N29" s="137">
        <f>N16+N28</f>
        <v>337500</v>
      </c>
      <c r="O29" s="137">
        <f>O16+O28</f>
        <v>0</v>
      </c>
      <c r="P29" s="137">
        <f>P16+P28</f>
        <v>0</v>
      </c>
      <c r="Q29" s="144">
        <f t="shared" si="3"/>
        <v>337500</v>
      </c>
      <c r="R29" s="136" t="s">
        <v>192</v>
      </c>
      <c r="S29" s="94">
        <v>337500</v>
      </c>
      <c r="T29" s="94">
        <f>T16+T28</f>
        <v>0</v>
      </c>
      <c r="U29" s="94">
        <f>U16+U28</f>
        <v>0</v>
      </c>
      <c r="V29" s="220">
        <f t="shared" si="2"/>
        <v>337500</v>
      </c>
    </row>
    <row r="30" spans="1:22" ht="13.5" customHeight="1">
      <c r="A30" s="193" t="s">
        <v>34</v>
      </c>
      <c r="B30" s="197" t="s">
        <v>181</v>
      </c>
      <c r="C30" s="45">
        <v>721990</v>
      </c>
      <c r="D30" s="45">
        <v>1651</v>
      </c>
      <c r="E30" s="45">
        <v>0</v>
      </c>
      <c r="F30" s="137">
        <f>C30+D30+E30</f>
        <v>723641</v>
      </c>
      <c r="G30" s="197" t="s">
        <v>181</v>
      </c>
      <c r="H30" s="45">
        <v>723641</v>
      </c>
      <c r="I30" s="223">
        <v>0</v>
      </c>
      <c r="J30" s="223">
        <v>0</v>
      </c>
      <c r="K30" s="220">
        <f t="shared" si="1"/>
        <v>723641</v>
      </c>
      <c r="L30" s="193" t="s">
        <v>34</v>
      </c>
      <c r="M30" s="197" t="s">
        <v>181</v>
      </c>
      <c r="N30" s="95">
        <v>0</v>
      </c>
      <c r="O30" s="95">
        <v>0</v>
      </c>
      <c r="P30" s="95">
        <v>0</v>
      </c>
      <c r="Q30" s="144">
        <f t="shared" si="3"/>
        <v>0</v>
      </c>
      <c r="R30" s="197" t="s">
        <v>181</v>
      </c>
      <c r="S30" s="95">
        <v>0</v>
      </c>
      <c r="T30" s="140">
        <v>0</v>
      </c>
      <c r="U30" s="140">
        <v>0</v>
      </c>
      <c r="V30" s="220">
        <f t="shared" si="2"/>
        <v>0</v>
      </c>
    </row>
    <row r="31" spans="1:22" ht="13.5" customHeight="1">
      <c r="A31" s="284" t="s">
        <v>35</v>
      </c>
      <c r="B31" s="196" t="s">
        <v>182</v>
      </c>
      <c r="C31" s="138">
        <f>C29-C30</f>
        <v>1755922</v>
      </c>
      <c r="D31" s="138">
        <f>D29-D30</f>
        <v>4827</v>
      </c>
      <c r="E31" s="138">
        <f>E29-E30</f>
        <v>0</v>
      </c>
      <c r="F31" s="138">
        <f>F29-F30</f>
        <v>1760749</v>
      </c>
      <c r="G31" s="198" t="s">
        <v>182</v>
      </c>
      <c r="H31" s="138">
        <f>H29-H30</f>
        <v>1708123</v>
      </c>
      <c r="I31" s="138">
        <f>I29-I30</f>
        <v>52626</v>
      </c>
      <c r="J31" s="138">
        <f>J29-J30</f>
        <v>0</v>
      </c>
      <c r="K31" s="288">
        <f t="shared" si="1"/>
        <v>1760749</v>
      </c>
      <c r="L31" s="284" t="s">
        <v>35</v>
      </c>
      <c r="M31" s="196" t="s">
        <v>182</v>
      </c>
      <c r="N31" s="138">
        <f>N29-N30</f>
        <v>337500</v>
      </c>
      <c r="O31" s="138">
        <f>O29-O30</f>
        <v>0</v>
      </c>
      <c r="P31" s="138">
        <f>P29-P30</f>
        <v>0</v>
      </c>
      <c r="Q31" s="146">
        <f t="shared" si="3"/>
        <v>337500</v>
      </c>
      <c r="R31" s="198" t="s">
        <v>182</v>
      </c>
      <c r="S31" s="138">
        <f>S29-S30</f>
        <v>337500</v>
      </c>
      <c r="T31" s="138">
        <f>T29-T30</f>
        <v>0</v>
      </c>
      <c r="U31" s="138">
        <f>U29-U30</f>
        <v>0</v>
      </c>
      <c r="V31" s="288">
        <f t="shared" si="2"/>
        <v>337500</v>
      </c>
    </row>
    <row r="32" spans="1:22" ht="13.5" customHeight="1">
      <c r="A32" s="194"/>
      <c r="B32" s="55"/>
      <c r="C32" s="218"/>
      <c r="D32" s="218"/>
      <c r="E32" s="218"/>
      <c r="F32" s="218"/>
      <c r="G32" s="55"/>
      <c r="H32" s="218"/>
      <c r="I32" s="218"/>
      <c r="J32" s="218"/>
      <c r="K32" s="219"/>
      <c r="L32" s="194"/>
      <c r="M32" s="55"/>
      <c r="N32" s="61"/>
      <c r="O32" s="61"/>
      <c r="P32" s="61"/>
      <c r="Q32" s="61"/>
      <c r="R32" s="55"/>
      <c r="S32" s="61"/>
      <c r="T32" s="61"/>
      <c r="U32" s="61"/>
      <c r="V32" s="75"/>
    </row>
    <row r="33" spans="1:22" ht="15">
      <c r="A33" s="131"/>
      <c r="B33" s="56"/>
      <c r="C33" s="60"/>
      <c r="D33" s="60"/>
      <c r="E33" s="60"/>
      <c r="F33" s="45">
        <f>+K31-F31</f>
        <v>0</v>
      </c>
      <c r="G33" s="58"/>
      <c r="H33" s="94"/>
      <c r="I33" s="94"/>
      <c r="J33" s="94"/>
      <c r="K33" s="137"/>
      <c r="L33" s="131"/>
      <c r="M33" s="56"/>
      <c r="N33" s="59"/>
      <c r="O33" s="60"/>
      <c r="P33" s="60"/>
      <c r="Q33" s="45">
        <f>+S31-Q31</f>
        <v>0</v>
      </c>
      <c r="R33" s="57"/>
      <c r="S33" s="94"/>
      <c r="T33" s="94"/>
      <c r="U33" s="94"/>
      <c r="V33" s="191"/>
    </row>
    <row r="34" spans="1:22" ht="15">
      <c r="A34" s="41"/>
      <c r="B34" s="115"/>
      <c r="C34" s="116"/>
      <c r="D34" s="118"/>
      <c r="E34" s="118"/>
      <c r="F34" s="111"/>
      <c r="G34" s="119"/>
      <c r="H34" s="86"/>
      <c r="I34" s="86"/>
      <c r="J34" s="86"/>
      <c r="K34" s="117"/>
      <c r="L34" s="188"/>
      <c r="M34" s="115"/>
      <c r="N34" s="116"/>
      <c r="O34" s="118"/>
      <c r="P34" s="118"/>
      <c r="Q34" s="111"/>
      <c r="R34" s="119"/>
      <c r="S34" s="86"/>
      <c r="T34" s="86"/>
      <c r="U34" s="86"/>
      <c r="V34" s="117"/>
    </row>
    <row r="35" spans="1:11" ht="15">
      <c r="A35" s="41"/>
      <c r="B35" s="115"/>
      <c r="C35" s="116"/>
      <c r="D35" s="118"/>
      <c r="E35" s="118"/>
      <c r="F35" s="112"/>
      <c r="G35" s="119"/>
      <c r="H35" s="86"/>
      <c r="I35" s="86"/>
      <c r="J35" s="86"/>
      <c r="K35" s="117"/>
    </row>
    <row r="36" spans="1:11" ht="15">
      <c r="A36" s="41"/>
      <c r="B36" s="115"/>
      <c r="C36" s="116"/>
      <c r="D36" s="118"/>
      <c r="E36" s="118"/>
      <c r="F36" s="111"/>
      <c r="G36" s="119"/>
      <c r="H36" s="86"/>
      <c r="I36" s="86"/>
      <c r="J36" s="86"/>
      <c r="K36" s="117"/>
    </row>
    <row r="37" spans="1:11" ht="15">
      <c r="A37" s="41"/>
      <c r="B37" s="115"/>
      <c r="C37" s="116"/>
      <c r="D37" s="118"/>
      <c r="E37" s="118"/>
      <c r="F37" s="111"/>
      <c r="G37" s="119"/>
      <c r="H37" s="86"/>
      <c r="I37" s="86"/>
      <c r="J37" s="86"/>
      <c r="K37" s="117"/>
    </row>
    <row r="38" spans="1:11" ht="15">
      <c r="A38" s="41"/>
      <c r="B38" s="120"/>
      <c r="C38" s="72"/>
      <c r="D38" s="116"/>
      <c r="E38" s="116"/>
      <c r="F38" s="10"/>
      <c r="G38" s="120"/>
      <c r="H38" s="72"/>
      <c r="I38" s="84"/>
      <c r="J38" s="84"/>
      <c r="K38" s="117"/>
    </row>
    <row r="39" spans="1:11" ht="15">
      <c r="A39" s="41"/>
      <c r="B39" s="115"/>
      <c r="C39" s="116"/>
      <c r="D39" s="118"/>
      <c r="E39" s="118"/>
      <c r="F39" s="86"/>
      <c r="G39" s="115"/>
      <c r="H39" s="86"/>
      <c r="I39" s="86"/>
      <c r="J39" s="86"/>
      <c r="K39" s="121"/>
    </row>
    <row r="40" spans="1:11" ht="15">
      <c r="A40" s="41"/>
      <c r="B40" s="82"/>
      <c r="C40" s="118"/>
      <c r="D40" s="118"/>
      <c r="E40" s="118"/>
      <c r="F40" s="86"/>
      <c r="G40" s="82"/>
      <c r="H40" s="86"/>
      <c r="I40" s="86"/>
      <c r="J40" s="86"/>
      <c r="K40" s="121"/>
    </row>
    <row r="41" spans="1:11" ht="15">
      <c r="A41" s="41"/>
      <c r="B41" s="82"/>
      <c r="C41" s="118"/>
      <c r="D41" s="118"/>
      <c r="E41" s="118"/>
      <c r="F41" s="86"/>
      <c r="G41" s="82"/>
      <c r="H41" s="86"/>
      <c r="I41" s="86"/>
      <c r="J41" s="86"/>
      <c r="K41" s="121"/>
    </row>
    <row r="42" spans="1:11" ht="15">
      <c r="A42" s="41"/>
      <c r="B42" s="82"/>
      <c r="C42" s="118"/>
      <c r="D42" s="118"/>
      <c r="E42" s="118"/>
      <c r="F42" s="86"/>
      <c r="G42" s="82"/>
      <c r="H42" s="86"/>
      <c r="I42" s="86"/>
      <c r="J42" s="86"/>
      <c r="K42" s="121"/>
    </row>
    <row r="43" spans="1:11" ht="15">
      <c r="A43" s="41"/>
      <c r="B43" s="115"/>
      <c r="C43" s="116"/>
      <c r="D43" s="118"/>
      <c r="E43" s="118"/>
      <c r="F43" s="86"/>
      <c r="G43" s="82"/>
      <c r="H43" s="86"/>
      <c r="I43" s="86"/>
      <c r="J43" s="86"/>
      <c r="K43" s="121"/>
    </row>
    <row r="44" spans="1:11" ht="15">
      <c r="A44" s="41"/>
      <c r="B44" s="115"/>
      <c r="C44" s="116"/>
      <c r="D44" s="118"/>
      <c r="E44" s="118"/>
      <c r="F44" s="86"/>
      <c r="G44" s="82"/>
      <c r="H44" s="86"/>
      <c r="I44" s="86"/>
      <c r="J44" s="86"/>
      <c r="K44" s="121"/>
    </row>
    <row r="45" spans="1:11" ht="15">
      <c r="A45" s="41"/>
      <c r="B45" s="115"/>
      <c r="C45" s="116"/>
      <c r="D45" s="118"/>
      <c r="E45" s="118"/>
      <c r="F45" s="86"/>
      <c r="G45" s="82"/>
      <c r="H45" s="86"/>
      <c r="I45" s="86"/>
      <c r="J45" s="86"/>
      <c r="K45" s="121"/>
    </row>
    <row r="46" spans="1:11" ht="15">
      <c r="A46" s="41"/>
      <c r="B46" s="115"/>
      <c r="C46" s="116"/>
      <c r="D46" s="118"/>
      <c r="E46" s="118"/>
      <c r="F46" s="86"/>
      <c r="G46" s="82"/>
      <c r="H46" s="86"/>
      <c r="I46" s="86"/>
      <c r="J46" s="86"/>
      <c r="K46" s="121"/>
    </row>
    <row r="47" spans="1:11" ht="15">
      <c r="A47" s="41"/>
      <c r="B47" s="120"/>
      <c r="C47" s="72"/>
      <c r="D47" s="116"/>
      <c r="E47" s="116"/>
      <c r="F47" s="10"/>
      <c r="G47" s="120"/>
      <c r="H47" s="74"/>
      <c r="I47" s="84"/>
      <c r="J47" s="84"/>
      <c r="K47" s="121"/>
    </row>
    <row r="48" spans="1:11" ht="15">
      <c r="A48" s="41"/>
      <c r="B48" s="115"/>
      <c r="C48" s="116"/>
      <c r="D48" s="118"/>
      <c r="E48" s="118"/>
      <c r="F48" s="84"/>
      <c r="G48" s="115"/>
      <c r="H48" s="84"/>
      <c r="I48" s="86"/>
      <c r="J48" s="86"/>
      <c r="K48" s="121"/>
    </row>
    <row r="49" spans="1:11" ht="15">
      <c r="A49" s="122"/>
      <c r="B49" s="123"/>
      <c r="C49" s="90"/>
      <c r="D49" s="118"/>
      <c r="E49" s="118"/>
      <c r="F49" s="124"/>
      <c r="G49" s="77"/>
      <c r="H49" s="111"/>
      <c r="I49" s="86"/>
      <c r="J49" s="86"/>
      <c r="K49" s="124"/>
    </row>
    <row r="50" spans="1:11" ht="15">
      <c r="A50" s="122"/>
      <c r="B50" s="120"/>
      <c r="C50" s="125"/>
      <c r="D50" s="118"/>
      <c r="E50" s="118"/>
      <c r="F50" s="124"/>
      <c r="G50" s="120"/>
      <c r="H50" s="125"/>
      <c r="I50" s="86"/>
      <c r="J50" s="86"/>
      <c r="K50" s="124"/>
    </row>
    <row r="51" spans="1:11" ht="1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1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</row>
  </sheetData>
  <sheetProtection/>
  <mergeCells count="6">
    <mergeCell ref="J3:K3"/>
    <mergeCell ref="U3:V3"/>
    <mergeCell ref="A2:G2"/>
    <mergeCell ref="H1:K2"/>
    <mergeCell ref="S1:V2"/>
    <mergeCell ref="L2:R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puiroda</dc:creator>
  <cp:keywords/>
  <dc:description/>
  <cp:lastModifiedBy>Orgoványi Gábor</cp:lastModifiedBy>
  <cp:lastPrinted>2015-02-26T08:16:15Z</cp:lastPrinted>
  <dcterms:created xsi:type="dcterms:W3CDTF">2012-02-02T18:37:10Z</dcterms:created>
  <dcterms:modified xsi:type="dcterms:W3CDTF">2015-03-02T11:45:53Z</dcterms:modified>
  <cp:category/>
  <cp:version/>
  <cp:contentType/>
  <cp:contentStatus/>
</cp:coreProperties>
</file>